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filterPrivacy="1"/>
  <xr:revisionPtr revIDLastSave="0" documentId="13_ncr:1_{DC2F11E0-4447-4655-8A0E-F2DBD18DFFBE}" xr6:coauthVersionLast="36" xr6:coauthVersionMax="47" xr10:uidLastSave="{00000000-0000-0000-0000-000000000000}"/>
  <bookViews>
    <workbookView xWindow="0" yWindow="0" windowWidth="21570" windowHeight="7380" xr2:uid="{00000000-000D-0000-FFFF-FFFF00000000}"/>
  </bookViews>
  <sheets>
    <sheet name="Lista de Precios" sheetId="14" r:id="rId1"/>
    <sheet name="COSTO DIRECTO" sheetId="2" state="hidden" r:id="rId2"/>
  </sheets>
  <definedNames>
    <definedName name="_xlnm.Print_Area" localSheetId="1">'COSTO DIRECTO'!$A$1:$AR$62</definedName>
    <definedName name="_xlnm.Print_Area" localSheetId="0">'Lista de Precios'!$A$1:$AR$61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8" i="14" l="1"/>
  <c r="B42" i="14"/>
  <c r="B27" i="14"/>
  <c r="B28" i="14" s="1"/>
  <c r="B29" i="14" s="1"/>
  <c r="B30" i="14" s="1"/>
  <c r="B31" i="14" s="1"/>
  <c r="B32" i="14" s="1"/>
  <c r="B33" i="14" s="1"/>
  <c r="B34" i="14" s="1"/>
  <c r="B17" i="14"/>
  <c r="B18" i="14" s="1"/>
  <c r="B19" i="14" s="1"/>
  <c r="B20" i="14" s="1"/>
  <c r="B21" i="14" s="1"/>
  <c r="B22" i="14" s="1"/>
  <c r="B23" i="14" s="1"/>
  <c r="B13" i="14"/>
  <c r="E29" i="2" l="1"/>
  <c r="E35" i="2"/>
  <c r="E39" i="2" s="1"/>
  <c r="E18" i="2" l="1"/>
  <c r="E13" i="2"/>
  <c r="E32" i="2" l="1"/>
  <c r="E43" i="2"/>
  <c r="E38" i="2"/>
  <c r="E19" i="2"/>
  <c r="F42" i="2" l="1"/>
  <c r="G42" i="2" l="1"/>
  <c r="G41" i="14"/>
  <c r="E33" i="2"/>
  <c r="E20" i="2"/>
  <c r="E31" i="2" l="1"/>
  <c r="F34" i="2" l="1"/>
  <c r="F39" i="2" l="1"/>
  <c r="G34" i="14"/>
  <c r="F35" i="2"/>
  <c r="G37" i="14"/>
  <c r="F38" i="2"/>
  <c r="G42" i="14"/>
  <c r="G43" i="14" s="1"/>
  <c r="F43" i="2"/>
  <c r="G38" i="14"/>
  <c r="G33" i="14"/>
  <c r="G39" i="14" l="1"/>
  <c r="F33" i="2"/>
  <c r="G34" i="2"/>
  <c r="G32" i="14"/>
  <c r="F29" i="2" l="1"/>
  <c r="F20" i="2"/>
  <c r="F31" i="2"/>
  <c r="F13" i="2"/>
  <c r="F30" i="2"/>
  <c r="G28" i="14"/>
  <c r="F32" i="2" l="1"/>
  <c r="G31" i="14"/>
  <c r="G30" i="14"/>
  <c r="G19" i="14"/>
  <c r="G29" i="14"/>
  <c r="G30" i="2" l="1"/>
  <c r="F28" i="2" l="1"/>
  <c r="G27" i="14"/>
  <c r="G43" i="2"/>
  <c r="G44" i="2" s="1"/>
  <c r="G13" i="2"/>
  <c r="G20" i="2"/>
  <c r="G31" i="2" l="1"/>
  <c r="G23" i="14" l="1"/>
  <c r="G21" i="14" l="1"/>
  <c r="F22" i="2"/>
  <c r="G22" i="14"/>
  <c r="F23" i="2"/>
  <c r="G26" i="14"/>
  <c r="G35" i="14" s="1"/>
  <c r="F27" i="2"/>
  <c r="F24" i="2"/>
  <c r="G22" i="2"/>
  <c r="F21" i="2" l="1"/>
  <c r="G21" i="2" s="1"/>
  <c r="G20" i="14"/>
  <c r="F19" i="2"/>
  <c r="G24" i="2"/>
  <c r="G23" i="2"/>
  <c r="G18" i="14" l="1"/>
  <c r="G17" i="14" l="1"/>
  <c r="F18" i="2"/>
  <c r="G18" i="2" l="1"/>
  <c r="F17" i="2" l="1"/>
  <c r="G16" i="14"/>
  <c r="G24" i="14" s="1"/>
  <c r="F14" i="2" l="1"/>
  <c r="G13" i="14"/>
  <c r="G14" i="14" s="1"/>
  <c r="G44" i="14" s="1"/>
  <c r="G14" i="2" l="1"/>
  <c r="G15" i="2" s="1"/>
  <c r="G39" i="2" l="1"/>
  <c r="G38" i="2"/>
  <c r="G35" i="2"/>
  <c r="G33" i="2"/>
  <c r="G32" i="2"/>
  <c r="G29" i="2"/>
  <c r="G28" i="2"/>
  <c r="G27" i="2"/>
  <c r="G19" i="2"/>
  <c r="G17" i="2"/>
  <c r="G36" i="2" l="1"/>
  <c r="G25" i="2"/>
  <c r="G40" i="2"/>
  <c r="G45" i="2" l="1"/>
</calcChain>
</file>

<file path=xl/sharedStrings.xml><?xml version="1.0" encoding="utf-8"?>
<sst xmlns="http://schemas.openxmlformats.org/spreadsheetml/2006/main" count="138" uniqueCount="53">
  <si>
    <t>P.U</t>
  </si>
  <si>
    <t>PAVIMENTACION</t>
  </si>
  <si>
    <t>SISTEMA DE ALCANTARILLADO SANITARIO</t>
  </si>
  <si>
    <t>ML</t>
  </si>
  <si>
    <t>M3</t>
  </si>
  <si>
    <t>Relleno compactado con material del sitio</t>
  </si>
  <si>
    <t>UND</t>
  </si>
  <si>
    <t>Conexion domiciliaria A.N. (Inc. Tub. 4", YEE, Exca.</t>
  </si>
  <si>
    <t>M2</t>
  </si>
  <si>
    <t>ACERAS</t>
  </si>
  <si>
    <t>N°</t>
  </si>
  <si>
    <t xml:space="preserve">DESCRIPCION </t>
  </si>
  <si>
    <t>CANTIDAD</t>
  </si>
  <si>
    <t xml:space="preserve">COSTO TOTAL </t>
  </si>
  <si>
    <t>Ml</t>
  </si>
  <si>
    <t>Und</t>
  </si>
  <si>
    <t>Sub Total(2)</t>
  </si>
  <si>
    <t>Sub Total(3)</t>
  </si>
  <si>
    <t>Sub Total(4)</t>
  </si>
  <si>
    <t>Sub Total(5)</t>
  </si>
  <si>
    <t>GRAN  TOTAL</t>
  </si>
  <si>
    <t>I</t>
  </si>
  <si>
    <t>II</t>
  </si>
  <si>
    <t>III</t>
  </si>
  <si>
    <t>IV</t>
  </si>
  <si>
    <t>V</t>
  </si>
  <si>
    <t xml:space="preserve">Municipalidad de Choloma </t>
  </si>
  <si>
    <t>PRELIMINARES</t>
  </si>
  <si>
    <t xml:space="preserve">Trazo y Nivelacion </t>
  </si>
  <si>
    <t xml:space="preserve">Excavacion comun </t>
  </si>
  <si>
    <t>Sub Total(1)</t>
  </si>
  <si>
    <t xml:space="preserve">Remosion de Tuberia existente </t>
  </si>
  <si>
    <t>Bordillo montable de concreto 15x15 cm, bastoneado y acabado pulido</t>
  </si>
  <si>
    <t xml:space="preserve">Afinamiento de sub rasante </t>
  </si>
  <si>
    <t>Limpieza inicial</t>
  </si>
  <si>
    <t>OTROS</t>
  </si>
  <si>
    <t>Limpieza Final</t>
  </si>
  <si>
    <t xml:space="preserve">Relleno compactado con material selecto </t>
  </si>
  <si>
    <t>Demolicion de Elementos de Concreto y mamposteria</t>
  </si>
  <si>
    <t xml:space="preserve">Rotulo de Lona de 5'x8' </t>
  </si>
  <si>
    <t>Saneamiento de zonas inestables( incluye corte,remosion y sustitucion con material selecto importado)</t>
  </si>
  <si>
    <t xml:space="preserve">Botado de material sobrante </t>
  </si>
  <si>
    <t>Pavimento de concreto Hidraulico 4,000 PSI (grava 1 1/2 ") de 15 cm, (suministro ,colocado ,cortado ,sellado )</t>
  </si>
  <si>
    <t xml:space="preserve">Relleno con material selecto e= 0.10 m compactado con equipo mecanico </t>
  </si>
  <si>
    <t xml:space="preserve">Ajuste de pozos de inspeccion a nivel de rasante de pavimento(h=de 1pie a 2pies aprox) con su respectivo casquete y tapadera de concreto prefabricado </t>
  </si>
  <si>
    <t>Suministro e Instalacion tuberia de 12" Novafort</t>
  </si>
  <si>
    <t xml:space="preserve">Relleno,Compactacion , Conformacion   de Sub-base e=15 cms material selecto </t>
  </si>
  <si>
    <t xml:space="preserve">Corte de arboles </t>
  </si>
  <si>
    <t>Aceras de concreto e=8.00 cm  en cuadricula de 1.00mX 1.00m perimetro cisado con cisador esquinero incluye borde bloque de contención donde se requiera y material selecto en pasillos exteriores perimetro ,edificio y desniveles</t>
  </si>
  <si>
    <t xml:space="preserve">“ Construcción  de Pavimento en calle que conecta desde la Col. La 2000 hasta la 9ª calle S.E.  a la altura de campo de futbol en Col Bella Vista ,Sector Centro“ </t>
  </si>
  <si>
    <t>Corte de terreno natural e=0.30m</t>
  </si>
  <si>
    <t>Conexion domiciliaria A.N. (Inc. Tub. 4", YEE, Exca.)</t>
  </si>
  <si>
    <t xml:space="preserve">Excavación Común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</si>
</sst>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&quot;L&quot;* #,##0.00_-;\-&quot;L&quot;* #,##0.00_-;_-&quot;L&quot;* &quot;-&quot;??_-;_-@_-"/>
    <numFmt numFmtId="169" formatCode="_-* #,##0.00\ _P_t_s_-;\-* #,##0.00\ _P_t_s_-;_-* &quot;-&quot;??\ _P_t_s_-;_-@_-"/>
    <numFmt numFmtId="174" formatCode="&quot;L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2"/>
      <name val="Arial"/>
      <family val="2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8" fillId="0" borderId="0"/>
  </cellStyleXfs>
  <cellXfs count="116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1" fillId="0" borderId="15" xfId="0" applyFont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Protection="1">
      <protection locked="0"/>
    </xf>
    <xf numFmtId="0" fontId="0" fillId="0" borderId="15" xfId="0" applyBorder="1" applyProtection="1">
      <protection locked="0"/>
    </xf>
    <xf numFmtId="164" fontId="0" fillId="0" borderId="14" xfId="1" applyFont="1" applyBorder="1"/>
    <xf numFmtId="164" fontId="0" fillId="0" borderId="11" xfId="1" applyFont="1" applyBorder="1"/>
    <xf numFmtId="164" fontId="0" fillId="0" borderId="12" xfId="1" applyFont="1" applyBorder="1"/>
    <xf numFmtId="164" fontId="0" fillId="0" borderId="15" xfId="1" applyFont="1" applyBorder="1"/>
    <xf numFmtId="0" fontId="3" fillId="0" borderId="0" xfId="0" applyFont="1" applyProtection="1">
      <protection locked="0"/>
    </xf>
    <xf numFmtId="164" fontId="0" fillId="0" borderId="26" xfId="1" applyFont="1" applyBorder="1" applyProtection="1">
      <protection locked="0"/>
    </xf>
    <xf numFmtId="164" fontId="0" fillId="0" borderId="22" xfId="1" applyFont="1" applyBorder="1" applyProtection="1">
      <protection locked="0"/>
    </xf>
    <xf numFmtId="164" fontId="0" fillId="2" borderId="22" xfId="1" applyFont="1" applyFill="1" applyBorder="1" applyProtection="1">
      <protection locked="0"/>
    </xf>
    <xf numFmtId="164" fontId="0" fillId="2" borderId="21" xfId="1" applyFont="1" applyFill="1" applyBorder="1" applyProtection="1">
      <protection locked="0"/>
    </xf>
    <xf numFmtId="164" fontId="1" fillId="2" borderId="23" xfId="1" applyFont="1" applyFill="1" applyBorder="1" applyProtection="1">
      <protection locked="0"/>
    </xf>
    <xf numFmtId="164" fontId="0" fillId="2" borderId="24" xfId="1" applyFont="1" applyFill="1" applyBorder="1" applyProtection="1">
      <protection locked="0"/>
    </xf>
    <xf numFmtId="0" fontId="0" fillId="0" borderId="11" xfId="0" applyBorder="1" applyAlignment="1">
      <alignment wrapText="1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 vertical="center"/>
    </xf>
    <xf numFmtId="0" fontId="6" fillId="0" borderId="11" xfId="0" applyFont="1" applyBorder="1"/>
    <xf numFmtId="164" fontId="0" fillId="0" borderId="22" xfId="1" applyFont="1" applyBorder="1" applyAlignment="1" applyProtection="1">
      <alignment vertical="center"/>
      <protection locked="0"/>
    </xf>
    <xf numFmtId="164" fontId="0" fillId="0" borderId="11" xfId="1" applyFont="1" applyBorder="1" applyAlignment="1">
      <alignment vertical="center"/>
    </xf>
    <xf numFmtId="0" fontId="0" fillId="0" borderId="6" xfId="0" applyBorder="1" applyAlignment="1" applyProtection="1">
      <alignment horizontal="center" vertical="center"/>
      <protection locked="0"/>
    </xf>
    <xf numFmtId="0" fontId="7" fillId="0" borderId="18" xfId="4" applyFont="1" applyBorder="1" applyAlignment="1">
      <alignment vertical="center" wrapText="1"/>
    </xf>
    <xf numFmtId="0" fontId="0" fillId="2" borderId="30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left" vertical="center" wrapText="1"/>
    </xf>
    <xf numFmtId="0" fontId="0" fillId="2" borderId="31" xfId="0" applyFill="1" applyBorder="1" applyAlignment="1">
      <alignment horizontal="center" vertical="center" wrapText="1"/>
    </xf>
    <xf numFmtId="43" fontId="2" fillId="2" borderId="28" xfId="2" applyFont="1" applyFill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right" vertical="center"/>
    </xf>
    <xf numFmtId="4" fontId="6" fillId="0" borderId="11" xfId="0" applyNumberFormat="1" applyFont="1" applyBorder="1" applyAlignment="1">
      <alignment horizontal="right"/>
    </xf>
    <xf numFmtId="0" fontId="0" fillId="0" borderId="12" xfId="0" applyBorder="1" applyAlignment="1">
      <alignment horizontal="center"/>
    </xf>
    <xf numFmtId="4" fontId="0" fillId="0" borderId="12" xfId="0" applyNumberFormat="1" applyBorder="1" applyAlignment="1">
      <alignment horizontal="right"/>
    </xf>
    <xf numFmtId="0" fontId="0" fillId="0" borderId="32" xfId="0" applyBorder="1" applyAlignment="1" applyProtection="1">
      <alignment horizontal="center"/>
      <protection locked="0"/>
    </xf>
    <xf numFmtId="0" fontId="0" fillId="0" borderId="33" xfId="0" applyBorder="1" applyAlignment="1">
      <alignment horizontal="center"/>
    </xf>
    <xf numFmtId="4" fontId="0" fillId="0" borderId="15" xfId="0" applyNumberFormat="1" applyBorder="1" applyAlignment="1">
      <alignment horizontal="right"/>
    </xf>
    <xf numFmtId="43" fontId="0" fillId="0" borderId="15" xfId="2" applyFont="1" applyBorder="1"/>
    <xf numFmtId="164" fontId="0" fillId="2" borderId="23" xfId="1" applyFont="1" applyFill="1" applyBorder="1" applyProtection="1">
      <protection locked="0"/>
    </xf>
    <xf numFmtId="0" fontId="0" fillId="0" borderId="34" xfId="0" applyBorder="1" applyAlignment="1" applyProtection="1">
      <alignment horizontal="center"/>
      <protection locked="0"/>
    </xf>
    <xf numFmtId="0" fontId="1" fillId="0" borderId="35" xfId="0" applyFont="1" applyBorder="1" applyAlignment="1" applyProtection="1">
      <alignment horizontal="center"/>
      <protection locked="0"/>
    </xf>
    <xf numFmtId="0" fontId="0" fillId="0" borderId="36" xfId="0" applyBorder="1" applyProtection="1">
      <protection locked="0"/>
    </xf>
    <xf numFmtId="0" fontId="0" fillId="0" borderId="35" xfId="0" applyBorder="1" applyProtection="1">
      <protection locked="0"/>
    </xf>
    <xf numFmtId="164" fontId="0" fillId="0" borderId="35" xfId="1" applyFont="1" applyBorder="1"/>
    <xf numFmtId="43" fontId="7" fillId="0" borderId="18" xfId="2" applyFont="1" applyFill="1" applyBorder="1" applyAlignment="1">
      <alignment vertical="center" wrapText="1"/>
    </xf>
    <xf numFmtId="0" fontId="0" fillId="0" borderId="18" xfId="0" applyBorder="1" applyAlignment="1">
      <alignment horizontal="center" vertical="center"/>
    </xf>
    <xf numFmtId="164" fontId="0" fillId="2" borderId="21" xfId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9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164" fontId="1" fillId="3" borderId="25" xfId="1" applyFon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0" fillId="3" borderId="3" xfId="0" applyFill="1" applyBorder="1" applyAlignment="1" applyProtection="1">
      <alignment horizontal="center"/>
      <protection locked="0"/>
    </xf>
    <xf numFmtId="0" fontId="4" fillId="3" borderId="3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164" fontId="0" fillId="3" borderId="10" xfId="1" applyFont="1" applyFill="1" applyBorder="1"/>
    <xf numFmtId="164" fontId="0" fillId="3" borderId="2" xfId="1" applyFont="1" applyFill="1" applyBorder="1" applyProtection="1"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164" fontId="0" fillId="2" borderId="22" xfId="1" applyFont="1" applyFill="1" applyBorder="1" applyAlignment="1" applyProtection="1">
      <alignment vertical="center"/>
      <protection locked="0"/>
    </xf>
    <xf numFmtId="164" fontId="0" fillId="2" borderId="26" xfId="0" applyNumberFormat="1" applyFill="1" applyBorder="1" applyAlignment="1">
      <alignment horizontal="center" vertical="center" wrapText="1"/>
    </xf>
    <xf numFmtId="43" fontId="7" fillId="0" borderId="17" xfId="2" applyFont="1" applyFill="1" applyBorder="1" applyAlignment="1">
      <alignment horizontal="left" vertical="center" wrapText="1"/>
    </xf>
    <xf numFmtId="164" fontId="6" fillId="0" borderId="11" xfId="1" applyFont="1" applyBorder="1"/>
    <xf numFmtId="43" fontId="0" fillId="2" borderId="29" xfId="2" applyFont="1" applyFill="1" applyBorder="1" applyAlignment="1">
      <alignment horizontal="right" vertical="center" wrapText="1"/>
    </xf>
    <xf numFmtId="164" fontId="6" fillId="0" borderId="11" xfId="1" applyFont="1" applyFill="1" applyBorder="1" applyAlignment="1">
      <alignment vertical="center"/>
    </xf>
    <xf numFmtId="164" fontId="0" fillId="0" borderId="22" xfId="1" applyFont="1" applyFill="1" applyBorder="1" applyAlignment="1" applyProtection="1">
      <alignment vertical="center"/>
      <protection locked="0"/>
    </xf>
    <xf numFmtId="164" fontId="0" fillId="0" borderId="11" xfId="1" applyFont="1" applyFill="1" applyBorder="1"/>
    <xf numFmtId="164" fontId="0" fillId="0" borderId="14" xfId="1" applyFont="1" applyFill="1" applyBorder="1"/>
    <xf numFmtId="4" fontId="6" fillId="0" borderId="14" xfId="0" applyNumberFormat="1" applyFont="1" applyBorder="1" applyAlignment="1">
      <alignment horizontal="right"/>
    </xf>
    <xf numFmtId="164" fontId="6" fillId="0" borderId="11" xfId="1" applyFont="1" applyBorder="1" applyAlignment="1">
      <alignment vertical="center"/>
    </xf>
    <xf numFmtId="164" fontId="6" fillId="0" borderId="12" xfId="1" applyFont="1" applyBorder="1" applyAlignment="1">
      <alignment vertical="center"/>
    </xf>
    <xf numFmtId="164" fontId="6" fillId="0" borderId="14" xfId="1" applyFont="1" applyBorder="1"/>
    <xf numFmtId="164" fontId="1" fillId="2" borderId="37" xfId="1" applyFont="1" applyFill="1" applyBorder="1" applyProtection="1">
      <protection locked="0"/>
    </xf>
    <xf numFmtId="4" fontId="0" fillId="0" borderId="14" xfId="0" applyNumberFormat="1" applyBorder="1" applyAlignment="1">
      <alignment horizontal="right"/>
    </xf>
    <xf numFmtId="4" fontId="6" fillId="0" borderId="12" xfId="0" applyNumberFormat="1" applyFont="1" applyBorder="1" applyAlignment="1">
      <alignment horizontal="right" vertical="center"/>
    </xf>
    <xf numFmtId="0" fontId="0" fillId="0" borderId="15" xfId="0" applyBorder="1" applyAlignment="1" applyProtection="1">
      <alignment horizontal="right"/>
      <protection locked="0"/>
    </xf>
    <xf numFmtId="0" fontId="0" fillId="3" borderId="10" xfId="0" applyFill="1" applyBorder="1" applyAlignment="1" applyProtection="1">
      <alignment horizontal="right"/>
      <protection locked="0"/>
    </xf>
    <xf numFmtId="43" fontId="0" fillId="0" borderId="12" xfId="2" applyFont="1" applyFill="1" applyBorder="1"/>
    <xf numFmtId="0" fontId="0" fillId="2" borderId="38" xfId="0" applyFill="1" applyBorder="1" applyAlignment="1" applyProtection="1">
      <alignment horizontal="center"/>
      <protection locked="0"/>
    </xf>
    <xf numFmtId="0" fontId="1" fillId="0" borderId="33" xfId="0" applyFont="1" applyBorder="1" applyAlignment="1" applyProtection="1">
      <alignment horizontal="center"/>
      <protection locked="0"/>
    </xf>
    <xf numFmtId="0" fontId="0" fillId="0" borderId="39" xfId="0" applyBorder="1" applyProtection="1">
      <protection locked="0"/>
    </xf>
    <xf numFmtId="0" fontId="0" fillId="0" borderId="33" xfId="0" applyBorder="1" applyProtection="1">
      <protection locked="0"/>
    </xf>
    <xf numFmtId="164" fontId="0" fillId="0" borderId="33" xfId="1" applyFont="1" applyBorder="1"/>
    <xf numFmtId="164" fontId="1" fillId="2" borderId="40" xfId="1" applyFont="1" applyFill="1" applyBorder="1" applyProtection="1">
      <protection locked="0"/>
    </xf>
    <xf numFmtId="4" fontId="6" fillId="0" borderId="12" xfId="0" applyNumberFormat="1" applyFont="1" applyBorder="1" applyAlignment="1">
      <alignment horizontal="right"/>
    </xf>
    <xf numFmtId="0" fontId="0" fillId="0" borderId="42" xfId="0" applyBorder="1" applyAlignment="1" applyProtection="1">
      <alignment horizontal="left"/>
      <protection locked="0"/>
    </xf>
    <xf numFmtId="43" fontId="6" fillId="0" borderId="42" xfId="2" applyFont="1" applyBorder="1" applyAlignment="1" applyProtection="1">
      <alignment horizontal="right"/>
      <protection locked="0"/>
    </xf>
    <xf numFmtId="164" fontId="6" fillId="2" borderId="43" xfId="1" applyFont="1" applyFill="1" applyBorder="1" applyProtection="1">
      <protection locked="0"/>
    </xf>
    <xf numFmtId="0" fontId="6" fillId="0" borderId="12" xfId="0" applyFont="1" applyBorder="1" applyAlignment="1" applyProtection="1">
      <alignment horizontal="center"/>
      <protection locked="0"/>
    </xf>
    <xf numFmtId="164" fontId="6" fillId="0" borderId="12" xfId="1" applyFont="1" applyBorder="1"/>
    <xf numFmtId="0" fontId="0" fillId="0" borderId="41" xfId="0" applyBorder="1" applyAlignment="1" applyProtection="1">
      <alignment horizontal="center"/>
      <protection locked="0"/>
    </xf>
    <xf numFmtId="0" fontId="0" fillId="0" borderId="28" xfId="0" applyBorder="1" applyAlignment="1">
      <alignment horizontal="left"/>
    </xf>
    <xf numFmtId="164" fontId="2" fillId="0" borderId="29" xfId="1" applyFont="1" applyFill="1" applyBorder="1"/>
    <xf numFmtId="164" fontId="2" fillId="0" borderId="26" xfId="1" applyFont="1" applyFill="1" applyBorder="1" applyProtection="1">
      <protection locked="0"/>
    </xf>
    <xf numFmtId="2" fontId="0" fillId="0" borderId="28" xfId="0" applyNumberFormat="1" applyBorder="1" applyAlignment="1" applyProtection="1">
      <alignment horizontal="right"/>
      <protection locked="0"/>
    </xf>
    <xf numFmtId="0" fontId="0" fillId="0" borderId="11" xfId="0" applyBorder="1" applyAlignment="1">
      <alignment vertical="center" wrapText="1"/>
    </xf>
    <xf numFmtId="0" fontId="0" fillId="0" borderId="31" xfId="0" applyBorder="1" applyAlignment="1" applyProtection="1">
      <alignment horizontal="center"/>
      <protection locked="0"/>
    </xf>
    <xf numFmtId="174" fontId="0" fillId="0" borderId="0" xfId="0" applyNumberFormat="1"/>
    <xf numFmtId="164" fontId="0" fillId="2" borderId="11" xfId="1" applyFont="1" applyFill="1" applyBorder="1"/>
    <xf numFmtId="164" fontId="0" fillId="2" borderId="14" xfId="1" applyFont="1" applyFill="1" applyBorder="1"/>
    <xf numFmtId="164" fontId="6" fillId="2" borderId="12" xfId="1" applyFont="1" applyFill="1" applyBorder="1"/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left"/>
      <protection locked="0"/>
    </xf>
  </cellXfs>
  <cellStyles count="5">
    <cellStyle name="Millares" xfId="2" builtinId="3"/>
    <cellStyle name="Millares 2" xfId="3" xr:uid="{00000000-0005-0000-0000-000001000000}"/>
    <cellStyle name="Moneda" xfId="1" builtinId="4"/>
    <cellStyle name="Normal" xfId="0" builtinId="0"/>
    <cellStyle name="Normal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3</xdr:col>
      <xdr:colOff>634562</xdr:colOff>
      <xdr:row>5</xdr:row>
      <xdr:rowOff>140138</xdr:rowOff>
    </xdr:to>
    <xdr:pic>
      <xdr:nvPicPr>
        <xdr:cNvPr id="2" name="5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381000"/>
          <a:ext cx="5349437" cy="71163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3</xdr:col>
      <xdr:colOff>634562</xdr:colOff>
      <xdr:row>5</xdr:row>
      <xdr:rowOff>140138</xdr:rowOff>
    </xdr:to>
    <xdr:pic>
      <xdr:nvPicPr>
        <xdr:cNvPr id="2" name="5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5349437" cy="71163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AR46"/>
  <sheetViews>
    <sheetView tabSelected="1" topLeftCell="A31" zoomScale="115" zoomScaleNormal="115" workbookViewId="0">
      <selection activeCell="D49" sqref="D49"/>
    </sheetView>
  </sheetViews>
  <sheetFormatPr baseColWidth="10" defaultRowHeight="15" x14ac:dyDescent="0.25"/>
  <cols>
    <col min="1" max="1" width="8.140625" customWidth="1"/>
    <col min="2" max="2" width="5.85546875" customWidth="1"/>
    <col min="3" max="3" width="64.85546875" customWidth="1"/>
    <col min="6" max="6" width="14.28515625" customWidth="1"/>
    <col min="7" max="7" width="23.140625" customWidth="1"/>
    <col min="8" max="8" width="12.28515625" bestFit="1" customWidth="1"/>
  </cols>
  <sheetData>
    <row r="7" spans="2:44" ht="37.5" customHeight="1" x14ac:dyDescent="0.25">
      <c r="B7" s="114" t="s">
        <v>49</v>
      </c>
      <c r="C7" s="114"/>
      <c r="D7" s="114"/>
      <c r="E7" s="114"/>
      <c r="F7" s="114"/>
      <c r="G7" s="114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</row>
    <row r="8" spans="2:44" x14ac:dyDescent="0.25">
      <c r="B8" s="115" t="s">
        <v>26</v>
      </c>
      <c r="C8" s="115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</row>
    <row r="10" spans="2:44" ht="15.75" thickBot="1" x14ac:dyDescent="0.3"/>
    <row r="11" spans="2:44" ht="15" customHeight="1" thickBot="1" x14ac:dyDescent="0.3">
      <c r="B11" s="1" t="s">
        <v>10</v>
      </c>
      <c r="C11" s="1" t="s">
        <v>11</v>
      </c>
      <c r="D11" s="1" t="s">
        <v>6</v>
      </c>
      <c r="E11" s="1" t="s">
        <v>12</v>
      </c>
      <c r="F11" s="1" t="s">
        <v>0</v>
      </c>
      <c r="G11" s="1" t="s">
        <v>13</v>
      </c>
    </row>
    <row r="12" spans="2:44" ht="15" customHeight="1" thickBot="1" x14ac:dyDescent="0.3">
      <c r="B12" s="60" t="s">
        <v>21</v>
      </c>
      <c r="C12" s="61" t="s">
        <v>27</v>
      </c>
      <c r="D12" s="61"/>
      <c r="E12" s="61"/>
      <c r="F12" s="61"/>
      <c r="G12" s="62"/>
    </row>
    <row r="13" spans="2:44" ht="15" customHeight="1" thickBot="1" x14ac:dyDescent="0.3">
      <c r="B13" s="3">
        <f>1.01</f>
        <v>1.01</v>
      </c>
      <c r="C13" s="7" t="s">
        <v>39</v>
      </c>
      <c r="D13" s="40" t="s">
        <v>15</v>
      </c>
      <c r="E13" s="41">
        <v>1</v>
      </c>
      <c r="F13" s="90"/>
      <c r="G13" s="23">
        <f>F13*E13</f>
        <v>0</v>
      </c>
    </row>
    <row r="14" spans="2:44" ht="15" customHeight="1" thickTop="1" thickBot="1" x14ac:dyDescent="0.3">
      <c r="B14" s="42"/>
      <c r="C14" s="9" t="s">
        <v>30</v>
      </c>
      <c r="D14" s="43"/>
      <c r="E14" s="44"/>
      <c r="F14" s="45"/>
      <c r="G14" s="46">
        <f>SUM(G13:G13)</f>
        <v>0</v>
      </c>
    </row>
    <row r="15" spans="2:44" ht="15.75" thickBot="1" x14ac:dyDescent="0.3">
      <c r="B15" s="63" t="s">
        <v>22</v>
      </c>
      <c r="C15" s="64" t="s">
        <v>2</v>
      </c>
      <c r="D15" s="65"/>
      <c r="E15" s="66"/>
      <c r="F15" s="67"/>
      <c r="G15" s="68"/>
    </row>
    <row r="16" spans="2:44" x14ac:dyDescent="0.25">
      <c r="B16" s="4">
        <v>2.0099999999999998</v>
      </c>
      <c r="C16" s="8" t="s">
        <v>28</v>
      </c>
      <c r="D16" s="10" t="s">
        <v>14</v>
      </c>
      <c r="E16" s="81">
        <v>846</v>
      </c>
      <c r="F16" s="112"/>
      <c r="G16" s="20">
        <f t="shared" ref="G16:G23" si="0">+E16*F16</f>
        <v>0</v>
      </c>
    </row>
    <row r="17" spans="2:7" x14ac:dyDescent="0.25">
      <c r="B17" s="2">
        <f>B16+0.01</f>
        <v>2.0199999999999996</v>
      </c>
      <c r="C17" s="6" t="s">
        <v>52</v>
      </c>
      <c r="D17" s="11" t="s">
        <v>4</v>
      </c>
      <c r="E17" s="39">
        <v>1184.3999999999999</v>
      </c>
      <c r="F17" s="111"/>
      <c r="G17" s="21">
        <f t="shared" si="0"/>
        <v>0</v>
      </c>
    </row>
    <row r="18" spans="2:7" x14ac:dyDescent="0.25">
      <c r="B18" s="2">
        <f t="shared" ref="B18:B23" si="1">B17+0.01</f>
        <v>2.0299999999999994</v>
      </c>
      <c r="C18" s="6" t="s">
        <v>5</v>
      </c>
      <c r="D18" s="11" t="s">
        <v>4</v>
      </c>
      <c r="E18" s="39">
        <v>1578</v>
      </c>
      <c r="F18" s="79"/>
      <c r="G18" s="21">
        <f t="shared" si="0"/>
        <v>0</v>
      </c>
    </row>
    <row r="19" spans="2:7" x14ac:dyDescent="0.25">
      <c r="B19" s="2">
        <f t="shared" si="1"/>
        <v>2.0399999999999991</v>
      </c>
      <c r="C19" s="6" t="s">
        <v>37</v>
      </c>
      <c r="D19" s="11" t="s">
        <v>4</v>
      </c>
      <c r="E19" s="39">
        <v>789</v>
      </c>
      <c r="F19" s="79"/>
      <c r="G19" s="21">
        <f t="shared" si="0"/>
        <v>0</v>
      </c>
    </row>
    <row r="20" spans="2:7" ht="26.25" customHeight="1" x14ac:dyDescent="0.25">
      <c r="B20" s="2">
        <f t="shared" si="1"/>
        <v>2.0499999999999989</v>
      </c>
      <c r="C20" s="26" t="s">
        <v>44</v>
      </c>
      <c r="D20" s="28" t="s">
        <v>15</v>
      </c>
      <c r="E20" s="38">
        <v>10</v>
      </c>
      <c r="F20" s="31"/>
      <c r="G20" s="30">
        <f t="shared" si="0"/>
        <v>0</v>
      </c>
    </row>
    <row r="21" spans="2:7" x14ac:dyDescent="0.25">
      <c r="B21" s="2">
        <f t="shared" si="1"/>
        <v>2.0599999999999987</v>
      </c>
      <c r="C21" s="6" t="s">
        <v>31</v>
      </c>
      <c r="D21" s="11" t="s">
        <v>3</v>
      </c>
      <c r="E21" s="39">
        <v>526</v>
      </c>
      <c r="F21" s="16"/>
      <c r="G21" s="21">
        <f t="shared" si="0"/>
        <v>0</v>
      </c>
    </row>
    <row r="22" spans="2:7" x14ac:dyDescent="0.25">
      <c r="B22" s="2">
        <f t="shared" si="1"/>
        <v>2.0699999999999985</v>
      </c>
      <c r="C22" s="29" t="s">
        <v>45</v>
      </c>
      <c r="D22" s="11" t="s">
        <v>3</v>
      </c>
      <c r="E22" s="39">
        <v>526</v>
      </c>
      <c r="F22" s="16"/>
      <c r="G22" s="22">
        <f t="shared" si="0"/>
        <v>0</v>
      </c>
    </row>
    <row r="23" spans="2:7" ht="15.75" thickBot="1" x14ac:dyDescent="0.3">
      <c r="B23" s="2">
        <f t="shared" si="1"/>
        <v>2.0799999999999983</v>
      </c>
      <c r="C23" s="7" t="s">
        <v>51</v>
      </c>
      <c r="D23" s="12" t="s">
        <v>15</v>
      </c>
      <c r="E23" s="97">
        <v>80</v>
      </c>
      <c r="F23" s="17"/>
      <c r="G23" s="23">
        <f t="shared" si="0"/>
        <v>0</v>
      </c>
    </row>
    <row r="24" spans="2:7" ht="12.75" customHeight="1" thickTop="1" thickBot="1" x14ac:dyDescent="0.3">
      <c r="B24" s="91"/>
      <c r="C24" s="92" t="s">
        <v>16</v>
      </c>
      <c r="D24" s="93"/>
      <c r="E24" s="94"/>
      <c r="F24" s="95"/>
      <c r="G24" s="96">
        <f>SUM(G16:G23)</f>
        <v>0</v>
      </c>
    </row>
    <row r="25" spans="2:7" ht="15.75" thickBot="1" x14ac:dyDescent="0.3">
      <c r="B25" s="69" t="s">
        <v>23</v>
      </c>
      <c r="C25" s="70" t="s">
        <v>1</v>
      </c>
      <c r="D25" s="65"/>
      <c r="E25" s="66"/>
      <c r="F25" s="67"/>
      <c r="G25" s="68"/>
    </row>
    <row r="26" spans="2:7" x14ac:dyDescent="0.25">
      <c r="B26" s="4">
        <v>3.01</v>
      </c>
      <c r="C26" s="8" t="s">
        <v>28</v>
      </c>
      <c r="D26" s="10" t="s">
        <v>14</v>
      </c>
      <c r="E26" s="86">
        <v>1052</v>
      </c>
      <c r="F26" s="112"/>
      <c r="G26" s="25">
        <f t="shared" ref="G26:G38" si="2">+E26*F26</f>
        <v>0</v>
      </c>
    </row>
    <row r="27" spans="2:7" x14ac:dyDescent="0.25">
      <c r="B27" s="2">
        <f>B26+0.01</f>
        <v>3.0199999999999996</v>
      </c>
      <c r="C27" s="6" t="s">
        <v>38</v>
      </c>
      <c r="D27" s="11" t="s">
        <v>4</v>
      </c>
      <c r="E27" s="39">
        <v>32</v>
      </c>
      <c r="F27" s="75"/>
      <c r="G27" s="22">
        <f t="shared" si="2"/>
        <v>0</v>
      </c>
    </row>
    <row r="28" spans="2:7" x14ac:dyDescent="0.25">
      <c r="B28" s="2">
        <f t="shared" ref="B28:B34" si="3">B27+0.01</f>
        <v>3.0299999999999994</v>
      </c>
      <c r="C28" s="6" t="s">
        <v>50</v>
      </c>
      <c r="D28" s="11" t="s">
        <v>4</v>
      </c>
      <c r="E28" s="39">
        <v>1139.5875000000001</v>
      </c>
      <c r="F28" s="75"/>
      <c r="G28" s="22">
        <f t="shared" si="2"/>
        <v>0</v>
      </c>
    </row>
    <row r="29" spans="2:7" ht="30" x14ac:dyDescent="0.25">
      <c r="B29" s="2">
        <f t="shared" si="3"/>
        <v>3.0399999999999991</v>
      </c>
      <c r="C29" s="26" t="s">
        <v>40</v>
      </c>
      <c r="D29" s="28" t="s">
        <v>4</v>
      </c>
      <c r="E29" s="38">
        <v>50</v>
      </c>
      <c r="F29" s="77"/>
      <c r="G29" s="78">
        <f t="shared" si="2"/>
        <v>0</v>
      </c>
    </row>
    <row r="30" spans="2:7" x14ac:dyDescent="0.25">
      <c r="B30" s="2">
        <f t="shared" si="3"/>
        <v>3.0499999999999989</v>
      </c>
      <c r="C30" s="6" t="s">
        <v>33</v>
      </c>
      <c r="D30" s="11" t="s">
        <v>4</v>
      </c>
      <c r="E30" s="39">
        <v>3419</v>
      </c>
      <c r="F30" s="75"/>
      <c r="G30" s="22">
        <f t="shared" si="2"/>
        <v>0</v>
      </c>
    </row>
    <row r="31" spans="2:7" x14ac:dyDescent="0.25">
      <c r="B31" s="2">
        <f t="shared" si="3"/>
        <v>3.0599999999999987</v>
      </c>
      <c r="C31" s="6" t="s">
        <v>41</v>
      </c>
      <c r="D31" s="11" t="s">
        <v>4</v>
      </c>
      <c r="E31" s="39">
        <v>1196.6499999999999</v>
      </c>
      <c r="F31" s="75"/>
      <c r="G31" s="22">
        <f>+E31*F31</f>
        <v>0</v>
      </c>
    </row>
    <row r="32" spans="2:7" ht="30" x14ac:dyDescent="0.25">
      <c r="B32" s="2">
        <f t="shared" si="3"/>
        <v>3.0699999999999985</v>
      </c>
      <c r="C32" s="108" t="s">
        <v>46</v>
      </c>
      <c r="D32" s="28" t="s">
        <v>4</v>
      </c>
      <c r="E32" s="38">
        <v>512.85</v>
      </c>
      <c r="F32" s="82"/>
      <c r="G32" s="72">
        <f t="shared" si="2"/>
        <v>0</v>
      </c>
    </row>
    <row r="33" spans="2:8" ht="30" x14ac:dyDescent="0.25">
      <c r="B33" s="2">
        <f t="shared" si="3"/>
        <v>3.0799999999999983</v>
      </c>
      <c r="C33" s="74" t="s">
        <v>42</v>
      </c>
      <c r="D33" s="28" t="s">
        <v>8</v>
      </c>
      <c r="E33" s="38">
        <v>3419</v>
      </c>
      <c r="F33" s="82"/>
      <c r="G33" s="72">
        <f t="shared" si="2"/>
        <v>0</v>
      </c>
    </row>
    <row r="34" spans="2:8" ht="15.75" thickBot="1" x14ac:dyDescent="0.3">
      <c r="B34" s="2">
        <f t="shared" si="3"/>
        <v>3.0899999999999981</v>
      </c>
      <c r="C34" s="52" t="s">
        <v>32</v>
      </c>
      <c r="D34" s="53" t="s">
        <v>14</v>
      </c>
      <c r="E34" s="87">
        <v>867.39</v>
      </c>
      <c r="F34" s="83"/>
      <c r="G34" s="54">
        <f t="shared" si="2"/>
        <v>0</v>
      </c>
    </row>
    <row r="35" spans="2:8" ht="16.5" thickTop="1" thickBot="1" x14ac:dyDescent="0.3">
      <c r="B35" s="5"/>
      <c r="C35" s="9" t="s">
        <v>17</v>
      </c>
      <c r="D35" s="13"/>
      <c r="E35" s="14"/>
      <c r="F35" s="18"/>
      <c r="G35" s="24">
        <f>SUM(G26:G34)</f>
        <v>0</v>
      </c>
    </row>
    <row r="36" spans="2:8" ht="15.75" thickBot="1" x14ac:dyDescent="0.3">
      <c r="B36" s="71" t="s">
        <v>24</v>
      </c>
      <c r="C36" s="70" t="s">
        <v>9</v>
      </c>
      <c r="D36" s="65"/>
      <c r="E36" s="66"/>
      <c r="F36" s="67"/>
      <c r="G36" s="68"/>
    </row>
    <row r="37" spans="2:8" x14ac:dyDescent="0.25">
      <c r="B37" s="4">
        <v>4.01</v>
      </c>
      <c r="C37" s="8" t="s">
        <v>43</v>
      </c>
      <c r="D37" s="10" t="s">
        <v>4</v>
      </c>
      <c r="E37" s="81">
        <v>52.6</v>
      </c>
      <c r="F37" s="84"/>
      <c r="G37" s="25">
        <f t="shared" si="2"/>
        <v>0</v>
      </c>
    </row>
    <row r="38" spans="2:8" ht="60.75" thickBot="1" x14ac:dyDescent="0.3">
      <c r="B38" s="32">
        <f>B37+0.01</f>
        <v>4.0199999999999996</v>
      </c>
      <c r="C38" s="33" t="s">
        <v>48</v>
      </c>
      <c r="D38" s="53" t="s">
        <v>8</v>
      </c>
      <c r="E38" s="87">
        <v>1734.78</v>
      </c>
      <c r="F38" s="83"/>
      <c r="G38" s="54">
        <f t="shared" si="2"/>
        <v>0</v>
      </c>
    </row>
    <row r="39" spans="2:8" ht="14.25" customHeight="1" thickTop="1" thickBot="1" x14ac:dyDescent="0.3">
      <c r="B39" s="5"/>
      <c r="C39" s="9" t="s">
        <v>18</v>
      </c>
      <c r="D39" s="13"/>
      <c r="E39" s="88"/>
      <c r="F39" s="18"/>
      <c r="G39" s="24">
        <f>SUM(G37:G38)</f>
        <v>0</v>
      </c>
    </row>
    <row r="40" spans="2:8" ht="15.75" thickBot="1" x14ac:dyDescent="0.3">
      <c r="B40" s="71" t="s">
        <v>25</v>
      </c>
      <c r="C40" s="70" t="s">
        <v>35</v>
      </c>
      <c r="D40" s="65"/>
      <c r="E40" s="89"/>
      <c r="F40" s="67"/>
      <c r="G40" s="68"/>
    </row>
    <row r="41" spans="2:8" x14ac:dyDescent="0.25">
      <c r="B41" s="103">
        <v>5.01</v>
      </c>
      <c r="C41" s="104" t="s">
        <v>47</v>
      </c>
      <c r="D41" s="109" t="s">
        <v>15</v>
      </c>
      <c r="E41" s="107">
        <v>3</v>
      </c>
      <c r="F41" s="105"/>
      <c r="G41" s="106">
        <f>E41*F41</f>
        <v>0</v>
      </c>
    </row>
    <row r="42" spans="2:8" ht="15.75" thickBot="1" x14ac:dyDescent="0.3">
      <c r="B42" s="3">
        <f>B41+0.01</f>
        <v>5.0199999999999996</v>
      </c>
      <c r="C42" s="98" t="s">
        <v>36</v>
      </c>
      <c r="D42" s="101" t="s">
        <v>8</v>
      </c>
      <c r="E42" s="99">
        <v>3682</v>
      </c>
      <c r="F42" s="113"/>
      <c r="G42" s="100">
        <f>E42*F42</f>
        <v>0</v>
      </c>
    </row>
    <row r="43" spans="2:8" ht="16.5" thickTop="1" thickBot="1" x14ac:dyDescent="0.3">
      <c r="B43" s="47"/>
      <c r="C43" s="48" t="s">
        <v>19</v>
      </c>
      <c r="D43" s="49"/>
      <c r="E43" s="50"/>
      <c r="F43" s="51"/>
      <c r="G43" s="85">
        <f>SUM(G42+G41)</f>
        <v>0</v>
      </c>
    </row>
    <row r="44" spans="2:8" ht="18" customHeight="1" thickTop="1" thickBot="1" x14ac:dyDescent="0.3">
      <c r="B44" s="55"/>
      <c r="C44" s="56" t="s">
        <v>20</v>
      </c>
      <c r="D44" s="57"/>
      <c r="E44" s="58"/>
      <c r="F44" s="58"/>
      <c r="G44" s="59">
        <f>SUM(G43+G39+G35+G24+G14)</f>
        <v>0</v>
      </c>
    </row>
    <row r="46" spans="2:8" ht="20.25" customHeight="1" x14ac:dyDescent="0.25">
      <c r="H46" s="110"/>
    </row>
  </sheetData>
  <mergeCells count="2">
    <mergeCell ref="B7:G7"/>
    <mergeCell ref="B8:C8"/>
  </mergeCells>
  <pageMargins left="0.23622047244094491" right="0.23622047244094491" top="0.55118110236220474" bottom="0.74803149606299213" header="0.31496062992125984" footer="0.31496062992125984"/>
  <pageSetup scale="65" fitToWidth="0" orientation="portrait" horizontalDpi="360" verticalDpi="360" r:id="rId1"/>
  <rowBreaks count="1" manualBreakCount="1">
    <brk id="61" max="43" man="1"/>
  </rowBreaks>
  <colBreaks count="1" manualBreakCount="1">
    <brk id="8" max="61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7:AR47"/>
  <sheetViews>
    <sheetView topLeftCell="A36" zoomScaleNormal="100" workbookViewId="0">
      <selection activeCell="F24" sqref="F24"/>
    </sheetView>
  </sheetViews>
  <sheetFormatPr baseColWidth="10" defaultRowHeight="15" x14ac:dyDescent="0.25"/>
  <cols>
    <col min="1" max="1" width="8.140625" customWidth="1"/>
    <col min="2" max="2" width="5.85546875" customWidth="1"/>
    <col min="3" max="3" width="64.85546875" customWidth="1"/>
    <col min="6" max="6" width="14.28515625" customWidth="1"/>
    <col min="7" max="7" width="23.140625" customWidth="1"/>
  </cols>
  <sheetData>
    <row r="7" spans="2:44" ht="37.5" customHeight="1" x14ac:dyDescent="0.25">
      <c r="B7" s="114" t="s">
        <v>49</v>
      </c>
      <c r="C7" s="114"/>
      <c r="D7" s="114"/>
      <c r="E7" s="114"/>
      <c r="F7" s="114"/>
      <c r="G7" s="114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</row>
    <row r="8" spans="2:44" x14ac:dyDescent="0.25">
      <c r="B8" s="115" t="s">
        <v>26</v>
      </c>
      <c r="C8" s="115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</row>
    <row r="10" spans="2:44" ht="15.75" thickBot="1" x14ac:dyDescent="0.3"/>
    <row r="11" spans="2:44" ht="15" customHeight="1" thickBot="1" x14ac:dyDescent="0.3">
      <c r="B11" s="1" t="s">
        <v>10</v>
      </c>
      <c r="C11" s="1" t="s">
        <v>11</v>
      </c>
      <c r="D11" s="1" t="s">
        <v>6</v>
      </c>
      <c r="E11" s="1" t="s">
        <v>12</v>
      </c>
      <c r="F11" s="1" t="s">
        <v>0</v>
      </c>
      <c r="G11" s="1" t="s">
        <v>13</v>
      </c>
    </row>
    <row r="12" spans="2:44" ht="15" customHeight="1" thickBot="1" x14ac:dyDescent="0.3">
      <c r="B12" s="60" t="s">
        <v>21</v>
      </c>
      <c r="C12" s="61" t="s">
        <v>27</v>
      </c>
      <c r="D12" s="61"/>
      <c r="E12" s="61"/>
      <c r="F12" s="61"/>
      <c r="G12" s="62"/>
    </row>
    <row r="13" spans="2:44" ht="15" customHeight="1" x14ac:dyDescent="0.25">
      <c r="B13" s="34">
        <v>1.1000000000000001</v>
      </c>
      <c r="C13" s="35" t="s">
        <v>34</v>
      </c>
      <c r="D13" s="36" t="s">
        <v>8</v>
      </c>
      <c r="E13" s="37">
        <f>526*2</f>
        <v>1052</v>
      </c>
      <c r="F13" s="76" t="e">
        <f>#REF!</f>
        <v>#REF!</v>
      </c>
      <c r="G13" s="73" t="e">
        <f>E13*F13</f>
        <v>#REF!</v>
      </c>
    </row>
    <row r="14" spans="2:44" ht="15" customHeight="1" thickBot="1" x14ac:dyDescent="0.3">
      <c r="B14" s="3">
        <v>1.2</v>
      </c>
      <c r="C14" s="7" t="s">
        <v>39</v>
      </c>
      <c r="D14" s="40" t="s">
        <v>15</v>
      </c>
      <c r="E14" s="41">
        <v>1</v>
      </c>
      <c r="F14" s="90" t="e">
        <f>#REF!</f>
        <v>#REF!</v>
      </c>
      <c r="G14" s="23" t="e">
        <f>F14*E14</f>
        <v>#REF!</v>
      </c>
    </row>
    <row r="15" spans="2:44" ht="15" customHeight="1" thickTop="1" thickBot="1" x14ac:dyDescent="0.3">
      <c r="B15" s="42"/>
      <c r="C15" s="9" t="s">
        <v>30</v>
      </c>
      <c r="D15" s="43"/>
      <c r="E15" s="44"/>
      <c r="F15" s="45"/>
      <c r="G15" s="46" t="e">
        <f>SUM(G13:G14)</f>
        <v>#REF!</v>
      </c>
    </row>
    <row r="16" spans="2:44" ht="15.75" thickBot="1" x14ac:dyDescent="0.3">
      <c r="B16" s="63" t="s">
        <v>22</v>
      </c>
      <c r="C16" s="64" t="s">
        <v>2</v>
      </c>
      <c r="D16" s="65"/>
      <c r="E16" s="66"/>
      <c r="F16" s="67"/>
      <c r="G16" s="68"/>
    </row>
    <row r="17" spans="2:7" x14ac:dyDescent="0.25">
      <c r="B17" s="4">
        <v>2.1</v>
      </c>
      <c r="C17" s="8" t="s">
        <v>28</v>
      </c>
      <c r="D17" s="10" t="s">
        <v>14</v>
      </c>
      <c r="E17" s="81">
        <v>526</v>
      </c>
      <c r="F17" s="80" t="e">
        <f>#REF!</f>
        <v>#REF!</v>
      </c>
      <c r="G17" s="20" t="e">
        <f t="shared" ref="G17:G22" si="0">+E17*F17</f>
        <v>#REF!</v>
      </c>
    </row>
    <row r="18" spans="2:7" x14ac:dyDescent="0.25">
      <c r="B18" s="2">
        <v>2.2000000000000002</v>
      </c>
      <c r="C18" s="6" t="s">
        <v>29</v>
      </c>
      <c r="D18" s="11" t="s">
        <v>4</v>
      </c>
      <c r="E18" s="39">
        <f>+E17*1*3</f>
        <v>1578</v>
      </c>
      <c r="F18" s="79" t="e">
        <f>#REF!</f>
        <v>#REF!</v>
      </c>
      <c r="G18" s="21" t="e">
        <f t="shared" si="0"/>
        <v>#REF!</v>
      </c>
    </row>
    <row r="19" spans="2:7" x14ac:dyDescent="0.25">
      <c r="B19" s="2">
        <v>2.2999999999999998</v>
      </c>
      <c r="C19" s="6" t="s">
        <v>5</v>
      </c>
      <c r="D19" s="11" t="s">
        <v>4</v>
      </c>
      <c r="E19" s="39">
        <f>526*1*3</f>
        <v>1578</v>
      </c>
      <c r="F19" s="79" t="e">
        <f>#REF!</f>
        <v>#REF!</v>
      </c>
      <c r="G19" s="21" t="e">
        <f t="shared" si="0"/>
        <v>#REF!</v>
      </c>
    </row>
    <row r="20" spans="2:7" x14ac:dyDescent="0.25">
      <c r="B20" s="2">
        <v>2.4</v>
      </c>
      <c r="C20" s="6" t="s">
        <v>37</v>
      </c>
      <c r="D20" s="11" t="s">
        <v>4</v>
      </c>
      <c r="E20" s="39">
        <f>E19*0.5</f>
        <v>789</v>
      </c>
      <c r="F20" s="79" t="e">
        <f>#REF!</f>
        <v>#REF!</v>
      </c>
      <c r="G20" s="21" t="e">
        <f t="shared" ref="G20" si="1">+E20*F20</f>
        <v>#REF!</v>
      </c>
    </row>
    <row r="21" spans="2:7" ht="26.25" customHeight="1" x14ac:dyDescent="0.25">
      <c r="B21" s="27">
        <v>2.5</v>
      </c>
      <c r="C21" s="26" t="s">
        <v>44</v>
      </c>
      <c r="D21" s="28" t="s">
        <v>15</v>
      </c>
      <c r="E21" s="38">
        <v>10</v>
      </c>
      <c r="F21" s="31" t="e">
        <f>#REF!</f>
        <v>#REF!</v>
      </c>
      <c r="G21" s="30" t="e">
        <f t="shared" si="0"/>
        <v>#REF!</v>
      </c>
    </row>
    <row r="22" spans="2:7" x14ac:dyDescent="0.25">
      <c r="B22" s="2">
        <v>2.6</v>
      </c>
      <c r="C22" s="6" t="s">
        <v>31</v>
      </c>
      <c r="D22" s="11" t="s">
        <v>3</v>
      </c>
      <c r="E22" s="39">
        <v>526</v>
      </c>
      <c r="F22" s="16" t="e">
        <f>#REF!</f>
        <v>#REF!</v>
      </c>
      <c r="G22" s="21" t="e">
        <f t="shared" si="0"/>
        <v>#REF!</v>
      </c>
    </row>
    <row r="23" spans="2:7" x14ac:dyDescent="0.25">
      <c r="B23" s="2">
        <v>2.7</v>
      </c>
      <c r="C23" s="29" t="s">
        <v>45</v>
      </c>
      <c r="D23" s="11" t="s">
        <v>3</v>
      </c>
      <c r="E23" s="39">
        <v>526</v>
      </c>
      <c r="F23" s="16" t="e">
        <f>#REF!</f>
        <v>#REF!</v>
      </c>
      <c r="G23" s="22" t="e">
        <f t="shared" ref="G23:G24" si="2">+E23*F23</f>
        <v>#REF!</v>
      </c>
    </row>
    <row r="24" spans="2:7" ht="15.75" thickBot="1" x14ac:dyDescent="0.3">
      <c r="B24" s="3">
        <v>2.8</v>
      </c>
      <c r="C24" s="7" t="s">
        <v>7</v>
      </c>
      <c r="D24" s="12" t="s">
        <v>15</v>
      </c>
      <c r="E24" s="97">
        <v>80</v>
      </c>
      <c r="F24" s="17" t="e">
        <f>#REF!</f>
        <v>#REF!</v>
      </c>
      <c r="G24" s="23" t="e">
        <f t="shared" si="2"/>
        <v>#REF!</v>
      </c>
    </row>
    <row r="25" spans="2:7" ht="12.75" customHeight="1" thickTop="1" thickBot="1" x14ac:dyDescent="0.3">
      <c r="B25" s="91"/>
      <c r="C25" s="92" t="s">
        <v>16</v>
      </c>
      <c r="D25" s="93"/>
      <c r="E25" s="94"/>
      <c r="F25" s="95"/>
      <c r="G25" s="96" t="e">
        <f>SUM(G17:G24)</f>
        <v>#REF!</v>
      </c>
    </row>
    <row r="26" spans="2:7" ht="15.75" thickBot="1" x14ac:dyDescent="0.3">
      <c r="B26" s="69" t="s">
        <v>23</v>
      </c>
      <c r="C26" s="70" t="s">
        <v>1</v>
      </c>
      <c r="D26" s="65"/>
      <c r="E26" s="66"/>
      <c r="F26" s="67"/>
      <c r="G26" s="68"/>
    </row>
    <row r="27" spans="2:7" x14ac:dyDescent="0.25">
      <c r="B27" s="4">
        <v>4.0999999999999996</v>
      </c>
      <c r="C27" s="8" t="s">
        <v>28</v>
      </c>
      <c r="D27" s="10" t="s">
        <v>8</v>
      </c>
      <c r="E27" s="86">
        <v>3416.45</v>
      </c>
      <c r="F27" s="15" t="e">
        <f>#REF!</f>
        <v>#REF!</v>
      </c>
      <c r="G27" s="25" t="e">
        <f t="shared" ref="G27:G39" si="3">+E27*F27</f>
        <v>#REF!</v>
      </c>
    </row>
    <row r="28" spans="2:7" x14ac:dyDescent="0.25">
      <c r="B28" s="2">
        <v>4.2</v>
      </c>
      <c r="C28" s="6" t="s">
        <v>38</v>
      </c>
      <c r="D28" s="11" t="s">
        <v>4</v>
      </c>
      <c r="E28" s="39">
        <v>32</v>
      </c>
      <c r="F28" s="75" t="e">
        <f>#REF!</f>
        <v>#REF!</v>
      </c>
      <c r="G28" s="22" t="e">
        <f t="shared" si="3"/>
        <v>#REF!</v>
      </c>
    </row>
    <row r="29" spans="2:7" x14ac:dyDescent="0.25">
      <c r="B29" s="2">
        <v>4.3</v>
      </c>
      <c r="C29" s="6" t="s">
        <v>50</v>
      </c>
      <c r="D29" s="11" t="s">
        <v>4</v>
      </c>
      <c r="E29" s="39">
        <f>627.12+(3416.45*0.15)</f>
        <v>1139.5875000000001</v>
      </c>
      <c r="F29" s="75" t="e">
        <f>#REF!</f>
        <v>#REF!</v>
      </c>
      <c r="G29" s="22" t="e">
        <f t="shared" si="3"/>
        <v>#REF!</v>
      </c>
    </row>
    <row r="30" spans="2:7" ht="30" x14ac:dyDescent="0.25">
      <c r="B30" s="27">
        <v>4.4000000000000004</v>
      </c>
      <c r="C30" s="26" t="s">
        <v>40</v>
      </c>
      <c r="D30" s="28" t="s">
        <v>4</v>
      </c>
      <c r="E30" s="38">
        <v>50</v>
      </c>
      <c r="F30" s="77" t="e">
        <f>#REF!</f>
        <v>#REF!</v>
      </c>
      <c r="G30" s="78" t="e">
        <f t="shared" ref="G30" si="4">+E30*F30</f>
        <v>#REF!</v>
      </c>
    </row>
    <row r="31" spans="2:7" x14ac:dyDescent="0.25">
      <c r="B31" s="2">
        <v>4.5</v>
      </c>
      <c r="C31" s="6" t="s">
        <v>33</v>
      </c>
      <c r="D31" s="11" t="s">
        <v>4</v>
      </c>
      <c r="E31" s="39">
        <f>E27</f>
        <v>3416.45</v>
      </c>
      <c r="F31" s="75" t="e">
        <f>#REF!</f>
        <v>#REF!</v>
      </c>
      <c r="G31" s="22" t="e">
        <f t="shared" ref="G31" si="5">+E31*F31</f>
        <v>#REF!</v>
      </c>
    </row>
    <row r="32" spans="2:7" x14ac:dyDescent="0.25">
      <c r="B32" s="2">
        <v>4.5999999999999996</v>
      </c>
      <c r="C32" s="6" t="s">
        <v>41</v>
      </c>
      <c r="D32" s="11" t="s">
        <v>4</v>
      </c>
      <c r="E32" s="39">
        <f>E27*0.35</f>
        <v>1195.7574999999999</v>
      </c>
      <c r="F32" s="75" t="e">
        <f>#REF!</f>
        <v>#REF!</v>
      </c>
      <c r="G32" s="22" t="e">
        <f>+E32*F32</f>
        <v>#REF!</v>
      </c>
    </row>
    <row r="33" spans="2:7" ht="30" x14ac:dyDescent="0.25">
      <c r="B33" s="27">
        <v>4.7</v>
      </c>
      <c r="C33" s="108" t="s">
        <v>46</v>
      </c>
      <c r="D33" s="28" t="s">
        <v>4</v>
      </c>
      <c r="E33" s="38">
        <f>E27*0.15</f>
        <v>512.46749999999997</v>
      </c>
      <c r="F33" s="82" t="e">
        <f>#REF!</f>
        <v>#REF!</v>
      </c>
      <c r="G33" s="72" t="e">
        <f t="shared" si="3"/>
        <v>#REF!</v>
      </c>
    </row>
    <row r="34" spans="2:7" ht="30" x14ac:dyDescent="0.25">
      <c r="B34" s="27">
        <v>4.8</v>
      </c>
      <c r="C34" s="74" t="s">
        <v>42</v>
      </c>
      <c r="D34" s="28" t="s">
        <v>8</v>
      </c>
      <c r="E34" s="38">
        <v>3416.45</v>
      </c>
      <c r="F34" s="82" t="e">
        <f>#REF!</f>
        <v>#REF!</v>
      </c>
      <c r="G34" s="72" t="e">
        <f t="shared" si="3"/>
        <v>#REF!</v>
      </c>
    </row>
    <row r="35" spans="2:7" ht="15.75" thickBot="1" x14ac:dyDescent="0.3">
      <c r="B35" s="32">
        <v>4.9000000000000004</v>
      </c>
      <c r="C35" s="52" t="s">
        <v>32</v>
      </c>
      <c r="D35" s="53" t="s">
        <v>14</v>
      </c>
      <c r="E35" s="87">
        <f>917.39- 50</f>
        <v>867.39</v>
      </c>
      <c r="F35" s="83" t="e">
        <f>#REF!</f>
        <v>#REF!</v>
      </c>
      <c r="G35" s="54" t="e">
        <f t="shared" si="3"/>
        <v>#REF!</v>
      </c>
    </row>
    <row r="36" spans="2:7" ht="16.5" thickTop="1" thickBot="1" x14ac:dyDescent="0.3">
      <c r="B36" s="5"/>
      <c r="C36" s="9" t="s">
        <v>17</v>
      </c>
      <c r="D36" s="13"/>
      <c r="E36" s="14"/>
      <c r="F36" s="18"/>
      <c r="G36" s="24" t="e">
        <f>SUM(G27:G35)</f>
        <v>#REF!</v>
      </c>
    </row>
    <row r="37" spans="2:7" ht="15.75" thickBot="1" x14ac:dyDescent="0.3">
      <c r="B37" s="71" t="s">
        <v>24</v>
      </c>
      <c r="C37" s="70" t="s">
        <v>9</v>
      </c>
      <c r="D37" s="65"/>
      <c r="E37" s="66"/>
      <c r="F37" s="67"/>
      <c r="G37" s="68"/>
    </row>
    <row r="38" spans="2:7" x14ac:dyDescent="0.25">
      <c r="B38" s="4">
        <v>5.0999999999999996</v>
      </c>
      <c r="C38" s="8" t="s">
        <v>43</v>
      </c>
      <c r="D38" s="10" t="s">
        <v>4</v>
      </c>
      <c r="E38" s="81">
        <f>526*1*0.1</f>
        <v>52.6</v>
      </c>
      <c r="F38" s="84" t="e">
        <f>#REF!</f>
        <v>#REF!</v>
      </c>
      <c r="G38" s="25" t="e">
        <f t="shared" si="3"/>
        <v>#REF!</v>
      </c>
    </row>
    <row r="39" spans="2:7" ht="60.75" thickBot="1" x14ac:dyDescent="0.3">
      <c r="B39" s="32">
        <v>5.2</v>
      </c>
      <c r="C39" s="33" t="s">
        <v>48</v>
      </c>
      <c r="D39" s="53" t="s">
        <v>8</v>
      </c>
      <c r="E39" s="87">
        <f>E35*1*2</f>
        <v>1734.78</v>
      </c>
      <c r="F39" s="83" t="e">
        <f>#REF!</f>
        <v>#REF!</v>
      </c>
      <c r="G39" s="54" t="e">
        <f t="shared" si="3"/>
        <v>#REF!</v>
      </c>
    </row>
    <row r="40" spans="2:7" ht="14.25" customHeight="1" thickTop="1" thickBot="1" x14ac:dyDescent="0.3">
      <c r="B40" s="5"/>
      <c r="C40" s="9" t="s">
        <v>18</v>
      </c>
      <c r="D40" s="13"/>
      <c r="E40" s="88"/>
      <c r="F40" s="18"/>
      <c r="G40" s="24" t="e">
        <f>SUM(G38:G39)</f>
        <v>#REF!</v>
      </c>
    </row>
    <row r="41" spans="2:7" ht="15.75" thickBot="1" x14ac:dyDescent="0.3">
      <c r="B41" s="71" t="s">
        <v>25</v>
      </c>
      <c r="C41" s="70" t="s">
        <v>35</v>
      </c>
      <c r="D41" s="65"/>
      <c r="E41" s="89"/>
      <c r="F41" s="67"/>
      <c r="G41" s="68"/>
    </row>
    <row r="42" spans="2:7" x14ac:dyDescent="0.25">
      <c r="B42" s="103">
        <v>6.1</v>
      </c>
      <c r="C42" s="104" t="s">
        <v>47</v>
      </c>
      <c r="D42" s="109" t="s">
        <v>15</v>
      </c>
      <c r="E42" s="107">
        <v>3</v>
      </c>
      <c r="F42" s="105" t="e">
        <f>#REF!</f>
        <v>#REF!</v>
      </c>
      <c r="G42" s="106" t="e">
        <f>E42*F42</f>
        <v>#REF!</v>
      </c>
    </row>
    <row r="43" spans="2:7" ht="15.75" thickBot="1" x14ac:dyDescent="0.3">
      <c r="B43" s="3">
        <v>6.2</v>
      </c>
      <c r="C43" s="98" t="s">
        <v>36</v>
      </c>
      <c r="D43" s="101" t="s">
        <v>8</v>
      </c>
      <c r="E43" s="99">
        <f>526*7</f>
        <v>3682</v>
      </c>
      <c r="F43" s="102" t="e">
        <f>#REF!</f>
        <v>#REF!</v>
      </c>
      <c r="G43" s="100" t="e">
        <f>E43*F43</f>
        <v>#REF!</v>
      </c>
    </row>
    <row r="44" spans="2:7" ht="16.5" thickTop="1" thickBot="1" x14ac:dyDescent="0.3">
      <c r="B44" s="47"/>
      <c r="C44" s="48" t="s">
        <v>19</v>
      </c>
      <c r="D44" s="49"/>
      <c r="E44" s="50"/>
      <c r="F44" s="51"/>
      <c r="G44" s="85" t="e">
        <f>SUM(G43+G42)</f>
        <v>#REF!</v>
      </c>
    </row>
    <row r="45" spans="2:7" ht="18" customHeight="1" thickTop="1" thickBot="1" x14ac:dyDescent="0.3">
      <c r="B45" s="55"/>
      <c r="C45" s="56" t="s">
        <v>20</v>
      </c>
      <c r="D45" s="57"/>
      <c r="E45" s="58"/>
      <c r="F45" s="58"/>
      <c r="G45" s="59" t="e">
        <f>SUM(G44+G40+G36+G25+G15)</f>
        <v>#REF!</v>
      </c>
    </row>
    <row r="47" spans="2:7" ht="20.25" customHeight="1" x14ac:dyDescent="0.25"/>
  </sheetData>
  <mergeCells count="2">
    <mergeCell ref="B7:G7"/>
    <mergeCell ref="B8:C8"/>
  </mergeCells>
  <pageMargins left="0.23622047244094491" right="0.23622047244094491" top="0.55118110236220474" bottom="0.74803149606299213" header="0.31496062992125984" footer="0.31496062992125984"/>
  <pageSetup scale="65" fitToWidth="0" orientation="portrait" horizontalDpi="360" verticalDpi="360" r:id="rId1"/>
  <rowBreaks count="1" manualBreakCount="1">
    <brk id="62" max="43" man="1"/>
  </rowBreaks>
  <colBreaks count="1" manualBreakCount="1">
    <brk id="8" max="61" man="1"/>
  </colBreaks>
  <ignoredErrors>
    <ignoredError sqref="G31:G34 G38:G40 G14:G15 G17:G21 G27:G30 G35:G36 G22:G25 G42:G45 E43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Lista de Precios</vt:lpstr>
      <vt:lpstr>COSTO DIRECTO</vt:lpstr>
      <vt:lpstr>'COSTO DIRECTO'!Área_de_impresión</vt:lpstr>
      <vt:lpstr>'Lista de Precios'!Área_de_impresión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2026-07-14T19:09:00Z</dcterms:modified>
</cp:coreProperties>
</file>