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6945"/>
  </bookViews>
  <sheets>
    <sheet name="Cantidades de Obra" sheetId="1" r:id="rId1"/>
    <sheet name="Sheet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82" s="1"/>
  <c r="A83" s="1"/>
  <c r="A84" s="1"/>
  <c r="A85" s="1"/>
  <c r="A86" s="1"/>
  <c r="A87" s="1"/>
  <c r="A91" s="1"/>
  <c r="A92" s="1"/>
  <c r="A93" s="1"/>
  <c r="A94" s="1"/>
  <c r="A95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6" s="1"/>
  <c r="A117" s="1"/>
  <c r="A118" s="1"/>
  <c r="A119" s="1"/>
  <c r="A124" s="1"/>
  <c r="A125" s="1"/>
  <c r="A126" s="1"/>
  <c r="A127" s="1"/>
  <c r="A128" s="1"/>
  <c r="A129" s="1"/>
  <c r="A130" s="1"/>
  <c r="A131" s="1"/>
  <c r="A132" s="1"/>
  <c r="A133" s="1"/>
  <c r="A136" s="1"/>
  <c r="A137" s="1"/>
  <c r="A138" s="1"/>
  <c r="A139" s="1"/>
  <c r="A140" s="1"/>
  <c r="A141" s="1"/>
  <c r="A142" s="1"/>
  <c r="A143" s="1"/>
  <c r="A144" s="1"/>
  <c r="A145" s="1"/>
  <c r="A146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5" s="1"/>
  <c r="A166" s="1"/>
  <c r="A167" s="1"/>
  <c r="A172" s="1"/>
  <c r="A173" s="1"/>
  <c r="A174" s="1"/>
  <c r="A175" s="1"/>
  <c r="A176" s="1"/>
  <c r="A177" s="1"/>
  <c r="A178" s="1"/>
  <c r="A179" s="1"/>
  <c r="A180" s="1"/>
  <c r="A181" s="1"/>
  <c r="A182" s="1"/>
  <c r="A185" s="1"/>
  <c r="A186" s="1"/>
  <c r="A187" s="1"/>
  <c r="A188" s="1"/>
  <c r="A189" s="1"/>
  <c r="A190" s="1"/>
  <c r="D59"/>
  <c r="D57"/>
  <c r="B198"/>
  <c r="B197"/>
  <c r="B196"/>
  <c r="I180"/>
  <c r="D63"/>
  <c r="D60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D33"/>
  <c r="B33"/>
  <c r="B32"/>
  <c r="B27"/>
  <c r="B26"/>
  <c r="B25"/>
  <c r="B24"/>
  <c r="B22"/>
  <c r="B21"/>
  <c r="B20"/>
  <c r="B19"/>
  <c r="B18"/>
  <c r="D17"/>
  <c r="B17"/>
  <c r="D16"/>
  <c r="B16"/>
  <c r="B12"/>
  <c r="B11"/>
  <c r="D10"/>
  <c r="B10"/>
  <c r="D9"/>
  <c r="B9"/>
  <c r="B8"/>
  <c r="D7"/>
  <c r="D11" s="1"/>
  <c r="B7"/>
  <c r="D27" l="1"/>
</calcChain>
</file>

<file path=xl/sharedStrings.xml><?xml version="1.0" encoding="utf-8"?>
<sst xmlns="http://schemas.openxmlformats.org/spreadsheetml/2006/main" count="341" uniqueCount="152">
  <si>
    <t>Proyecto:</t>
  </si>
  <si>
    <t xml:space="preserve">Ubicación : </t>
  </si>
  <si>
    <t>Tegucigalpa</t>
  </si>
  <si>
    <t>Cantidades de Obra</t>
  </si>
  <si>
    <t xml:space="preserve">Descripcion </t>
  </si>
  <si>
    <t>Unidad</t>
  </si>
  <si>
    <t>cantidad de obra</t>
  </si>
  <si>
    <t>P. U</t>
  </si>
  <si>
    <t>Costo Total</t>
  </si>
  <si>
    <t>Preliminares</t>
  </si>
  <si>
    <t>Ml</t>
  </si>
  <si>
    <r>
      <t>M</t>
    </r>
    <r>
      <rPr>
        <sz val="11"/>
        <color theme="1"/>
        <rFont val="Calibri"/>
        <family val="2"/>
      </rPr>
      <t>²</t>
    </r>
  </si>
  <si>
    <r>
      <t>M</t>
    </r>
    <r>
      <rPr>
        <sz val="11"/>
        <color theme="1"/>
        <rFont val="Calibri"/>
        <family val="2"/>
      </rPr>
      <t>³</t>
    </r>
  </si>
  <si>
    <t>Sub-total Preliminares</t>
  </si>
  <si>
    <t>Cimentacion</t>
  </si>
  <si>
    <t>c/u</t>
  </si>
  <si>
    <t>Muro de rigidez bloque reforzado #5 @ 0.20 vertical  y #4 a 0.20 Vertical</t>
  </si>
  <si>
    <t>Muro  de mamposteria</t>
  </si>
  <si>
    <t>Sub-total Cimentacion</t>
  </si>
  <si>
    <t>Columnas , vigas, losas y techo</t>
  </si>
  <si>
    <t>Sub-total Columnas Vigas, losas y techo</t>
  </si>
  <si>
    <t>Estructura paredes, pisos, fascias enchapes y acabados</t>
  </si>
  <si>
    <t>pared de Bloque reforzado primer nivel</t>
  </si>
  <si>
    <t>M²</t>
  </si>
  <si>
    <t>Pared de Bloque reforzado Segundo Nivel nivel</t>
  </si>
  <si>
    <t>Pared de Bloque split face primer nivel</t>
  </si>
  <si>
    <t>Pared de Bloque split face Segundo  nivel</t>
  </si>
  <si>
    <t xml:space="preserve">enchape fachaleta ladrillo </t>
  </si>
  <si>
    <t>Enchape baños</t>
  </si>
  <si>
    <t>Repello en Paredes</t>
  </si>
  <si>
    <t>Firme de concreto</t>
  </si>
  <si>
    <t>Pulido</t>
  </si>
  <si>
    <t>Piso porcelanato ii nivel</t>
  </si>
  <si>
    <t>piso ceramica I nivel</t>
  </si>
  <si>
    <t xml:space="preserve">Fascia en fachada frontal 2.50 x 10.36 concreto </t>
  </si>
  <si>
    <t>Escalera Metalica</t>
  </si>
  <si>
    <t xml:space="preserve">global </t>
  </si>
  <si>
    <t>Pretil y botagua</t>
  </si>
  <si>
    <t>ml</t>
  </si>
  <si>
    <t>solera intermedia Sc 01 cargador puertas y ventanas 0.15 x 0.20 4#3 y # 3 @0.20</t>
  </si>
  <si>
    <t>solera cierre Sc 0 1 techo</t>
  </si>
  <si>
    <t>Castillos tipo  0.15 x 0.15 4#3  y #2 @0.15 intermedios</t>
  </si>
  <si>
    <t xml:space="preserve">jambas 0.10 x 0.15 2#3  y #2 @0.15 </t>
  </si>
  <si>
    <t>Sub-total Estructura paredes, pisos, fascias enchapes y acabados</t>
  </si>
  <si>
    <t xml:space="preserve">Cielos </t>
  </si>
  <si>
    <t>Cielo de tablayeso primer nivel</t>
  </si>
  <si>
    <t>Cielo tablayeso segundo nivel,</t>
  </si>
  <si>
    <t>Impermeabilizacon de Losa</t>
  </si>
  <si>
    <t>cielo mallas cocina y pasillo</t>
  </si>
  <si>
    <t>Proteccion solar en terraza concreto e=0.10x ancho de 0.80</t>
  </si>
  <si>
    <t>Subtotal Cielos</t>
  </si>
  <si>
    <t>Puertas, ventanas, Gradas, mueble</t>
  </si>
  <si>
    <t>Puertas metalicas</t>
  </si>
  <si>
    <t>u</t>
  </si>
  <si>
    <t>Subtotal Puertas Ventanas</t>
  </si>
  <si>
    <t>Instalaciones Sanitarias</t>
  </si>
  <si>
    <t>Suministro e instalacion de Sanitario fluxometro</t>
  </si>
  <si>
    <t>Suministro e instalacion de Urinario</t>
  </si>
  <si>
    <t>Suministro e instalacion de Lavabo</t>
  </si>
  <si>
    <t>Suministro e instalacion de Lavatrastos</t>
  </si>
  <si>
    <t>Suministro e instalacion de Coladeras para Piso 3"</t>
  </si>
  <si>
    <t>suministro e Instalacion tub drenaje 4" Rd 41</t>
  </si>
  <si>
    <t>suministro e Instalacion tub drenaje 3" Rd 41</t>
  </si>
  <si>
    <t>suministro e Instalacion tub drenaje 2"  Rd 41</t>
  </si>
  <si>
    <t>suministro e Instalacion tuberia 1 1/2" Rd 26</t>
  </si>
  <si>
    <t>suministro e Instalacion tuberia 1 " Rd 26</t>
  </si>
  <si>
    <t>suministro e Instalacion tuberia 3/4 " Rd 21</t>
  </si>
  <si>
    <t>suministro e Instalacion tuberia 1/2" Rd 13.5</t>
  </si>
  <si>
    <t>suministro e Instalacion Accesorios AP (Tee, codos, adapatadores, )</t>
  </si>
  <si>
    <t>Global</t>
  </si>
  <si>
    <t>suministro e Instalacion Accesorios AN (YEE, TEE, codos, Bridas, etc)</t>
  </si>
  <si>
    <t xml:space="preserve">Pileta de Aseo </t>
  </si>
  <si>
    <t>Cajas de Aguas negras</t>
  </si>
  <si>
    <t>Aguas Lluvias</t>
  </si>
  <si>
    <t>Red y Bajantes de Aguas Lluvias  tuberia PVC Rd 51 4"</t>
  </si>
  <si>
    <t>Cajas de Aguas Lluvias</t>
  </si>
  <si>
    <t>coladeras para Aguas Lluvias 4'', incluye rejilla</t>
  </si>
  <si>
    <t xml:space="preserve">Tuberia recoleccion PVC 6" rd 51 (incluye excavacion, aterrado profundidad de 0.60m) </t>
  </si>
  <si>
    <t>Subtotal Instalaciones sanitarias</t>
  </si>
  <si>
    <t>Instalaciones Electricas</t>
  </si>
  <si>
    <t>Cocinas y  bodegas</t>
  </si>
  <si>
    <t>Centros de carga (CC1, CC2, CC3, CC4, CC5) 12 espacios, incluye cable THHN AWG 2#6 y 1#8, Main Breakeer 60 amperios, ducto 1" y 1#8 tierra</t>
  </si>
  <si>
    <t>Base para contador 100 Amp</t>
  </si>
  <si>
    <t>5 circuitos de iluminacion cable THHN AWG # 12 (incluye 2 lineas), tubo PVC 1/2, curvas, abrazaderas, cinta), se adjunta listado de materiales</t>
  </si>
  <si>
    <t>Interruptores Sencillos (incluye caja 2 x4 pesada e interruptor )</t>
  </si>
  <si>
    <t>Interruptores Dobles (incluye caja 2 x4 pesada )</t>
  </si>
  <si>
    <t>Interruptores vaiven (incluye caja 2 x4 pesada )</t>
  </si>
  <si>
    <t xml:space="preserve">Suministro e instalacion de lamparas fluorecentes 2x4, 2x32W  </t>
  </si>
  <si>
    <t xml:space="preserve">Suministro e instalacion de spots (incluye caja) </t>
  </si>
  <si>
    <t>5 circuitos de fuerza cable THHN AWG # 12 (incluye 3 lineas), tubo PVC 1/2, curvas, abrazaderas, cinta) Tomacorriente polarizado de 20A, 1 polo</t>
  </si>
  <si>
    <t>Suministro e instalacion de Tomacorriente polarizado de 20A, 1 polo (incluye caja tipo pesada 2 x 4)</t>
  </si>
  <si>
    <t>Subtotal Instalaciones Electricas Cocinas y bodegas</t>
  </si>
  <si>
    <t>PRIMER NIVEL (aulas Capacitacion)</t>
  </si>
  <si>
    <t>Centros de carga (CD1 Primer nivel) 24 espacios, incluye cable THHN AWG 2#6 y 1#8, Main Breakeer 60 amperios, ducto 1 1/4" y 1#8 tierra</t>
  </si>
  <si>
    <t xml:space="preserve">5 circuitos de fuerza Para aire Acondicionado incluye cable THHN AWG (incluye 2 lineas #10 y 1 #12), tubo PVC 3/4, curvas, abrazaderas, cinta, </t>
  </si>
  <si>
    <t>Suministro e instalacion de Tomacorriente polarizado de 20A, 1 salida 120 v (incluye caja tipo pesada 2 x 4)</t>
  </si>
  <si>
    <t>Suministro e instalacion de Tomacorriente polarizado de 30A, 1 salida 220 v (incluye caja tipo pesada 2 x 4)</t>
  </si>
  <si>
    <t>Subtotal Instalaciones Electricas Primer nivel</t>
  </si>
  <si>
    <t>Segundo Nivel</t>
  </si>
  <si>
    <t>Centros de carga (CD2 Segundo nivel ) 42 espacios, incluye cable THHN AWG 2#4 y 1#6, Main Breakeer 90 amperios, ducto 1 1/2" y 1#8 tierra</t>
  </si>
  <si>
    <t>Base para contador 200 Amp</t>
  </si>
  <si>
    <t>22 circuitos de iluminacion cable THHN AWG # 12 (incluye 2 lineas), tubo PVC 1/2, curvas, abrazaderas, cinta), se adjunta listado de materiales</t>
  </si>
  <si>
    <t>Interruptores Triples (incluye caja 2 x4 pesada )</t>
  </si>
  <si>
    <t xml:space="preserve">Suministro e instalacion de lamparas fluorecentes 2x4, 2x32W, 20 Amp 1 polo </t>
  </si>
  <si>
    <t xml:space="preserve">Suministro e instalacion de lamparas fluorecentes 1 x4, 1x32W  20 Amp 1 polo </t>
  </si>
  <si>
    <t>7 circuitos de fuerza cable THHN AWG # 12 (incluye 3 lineas), tubo PVC 1/2, curvas, abrazaderas, cinta)Tomacorriente polarizado de 20A, 1 polo , se adjunta listado de materiales</t>
  </si>
  <si>
    <t xml:space="preserve">4 circuitos de fuerza Para aire Acondicionado incluye cable THHN AWG (incluye 2 lineas #10 y 1 #12), tubo PVC 3/4, curvas, abrazaderas, cinta, tomacorriente, caja 2x4 pesada Tomacorriente polarizado de 20A, 1 polo , se adjunta listado de materiales </t>
  </si>
  <si>
    <t>Suministro e instalacion de Tomacorriente polarizado de 20A, 1 polo (incluye caja tipo pesada 2 x 4), incluye los del aire acondicioado</t>
  </si>
  <si>
    <t>Alimentador Principal</t>
  </si>
  <si>
    <t>Centro de carga monofasico de 200 amperios, de 18 espacios main breaker cable 2/0, Neutro 1/0 y tierra #4</t>
  </si>
  <si>
    <t>suministro e instalacion de 1 transformador de 70KVA</t>
  </si>
  <si>
    <t>Acometida cable 2/0, Neutro 1/0 y tierra #4, se incluye listado de materiales</t>
  </si>
  <si>
    <t>Subtotal Instalaciones Electricas Alimentacion</t>
  </si>
  <si>
    <t>Subtotal Instalaciones Electricas</t>
  </si>
  <si>
    <t>Detalles interiores de la cafeteria</t>
  </si>
  <si>
    <t>Pintura</t>
  </si>
  <si>
    <t>Detalles de mesa fija (eje c) con capacidad 12, compuesto con laterales de aluminio y madera y en el top losa de concreto acabado fino y pared de vidrio  de 1/4 espesor tapizado con samblaster para  separar el area de mesas internas con las terrazas ver plano a 105 y detalle en corte por las alturas</t>
  </si>
  <si>
    <t xml:space="preserve">Detalles de mesa fija adosada a los (eje A y 16 , compuesto con laterales de aluminio y madera y en el top losa de concreto acabado fino  su altura es 0.80 espesor de la los 3" con armado # 3 a 0.15 ambos sentidos </t>
  </si>
  <si>
    <t xml:space="preserve">Top del area de atencion entre cocina y servicio al publico, debera tener una cubierta de piedra alto trafico (tipo porcelanato) ancho de 0.80  por 3.40 </t>
  </si>
  <si>
    <t>Divisiones de sanitario en baños, con perfil de aluminio pesado con melamina doble hoja para mayor resistencia</t>
  </si>
  <si>
    <t>Divisiones de urinarios  en baños, con perfil de aluminio pesado con melamina doble hoja para mayor resistencia</t>
  </si>
  <si>
    <t xml:space="preserve">Detalle de pared en curva frente acceso de la cafeteria fabricada con durock a una altura de 1.20 con espesor de 0.15, colocar solera de madera de color con espesor de 2" y ancho de 0.25 m  el resto 1,30 pared de aluminio y madera (perfil de aluminio cuadrado 2 x2" y platinas de 2"x 3/16 y en la parte superior con remate de madera de color de  2" 10 centimetros </t>
  </si>
  <si>
    <t>Perfileria de aluminio de 2 x2 y platinas de 2x3/16, colocada en los boquetes de ventanas en  los  pasillos de los eje H(tramo 3 -14) , eje 16 (tramo A-C)  y eje A (tramo 5 - 16) y area de terrazas abierta, la altura de muestra en los planos de corte y es con el tamaño del boquete de ventanas</t>
  </si>
  <si>
    <t>Berja de hierro forjado tubo estructurtal 3/4x3/4 chapa 14, a un altura de 1 metro, con un remate de platina decorativa 2" hierro forjado</t>
  </si>
  <si>
    <t xml:space="preserve">Perfileria de aluminio de 2 x2 y platinas de 2x3/16, colocadapara paso de luz, colocado en la parte superior de los cielos de tablayeso ver plano de corte A 107 y plano en cielo  IN 102 reflejado (area es 2.05 x 2.05) la altura es de 0.80  </t>
  </si>
  <si>
    <t>Detalle superior para rotulos cafeteria estructura tubo estructural de 1 -1/2 x1 -1/2 chapa 16 longitud de 17.10 x 2 metros (colocar tubos modulacion 1.2 ) y lamina denglass, acabado con jamo</t>
  </si>
  <si>
    <t>Subtotal Detalles</t>
  </si>
  <si>
    <t>Instalaciones de Gas</t>
  </si>
  <si>
    <t xml:space="preserve">Tuberia PVC 3 " de drenaje rd 35 </t>
  </si>
  <si>
    <t xml:space="preserve">Tuberia Hierro Negro Grado 40 1 1/2", incluye accesorios </t>
  </si>
  <si>
    <t>Medidores de Gas con sus accesorios de conexion a cada cocina</t>
  </si>
  <si>
    <t>U</t>
  </si>
  <si>
    <t xml:space="preserve">Estacion de Gas  losa de piso espesor 0.10 m malla de acero # 3 a 0.20 concreto 3,000, incluye conformacion de terreno </t>
  </si>
  <si>
    <t>Cerco de malla ciclon (incluye tubo Hg 1 1/2" y malla ciclon con una latura de 1.50) con puerta de acceso</t>
  </si>
  <si>
    <t xml:space="preserve">Proteccion con lamina acanalada calibre 22 incluye tubo estructural de 2x2 chapa 16 (marco de 5 x 2.5) </t>
  </si>
  <si>
    <t>Subtotal Instalciones de Gas</t>
  </si>
  <si>
    <t>Resumen</t>
  </si>
  <si>
    <t>Subtotaldetalles Interiores</t>
  </si>
  <si>
    <t>Subtotal Instalaciones gas</t>
  </si>
  <si>
    <t>enchape cocina y area de servicio de cafeteria h + 2.1</t>
  </si>
  <si>
    <t xml:space="preserve">enchape Piedra exterior </t>
  </si>
  <si>
    <t>Fascia en fachada posterior (tubo 2 x2 chapa 16  y malla stuco h =2.90 reticula de 1.20 x 1.20</t>
  </si>
  <si>
    <t xml:space="preserve">cielo acustico suspendido primer nivel incluye estructura para colgar </t>
  </si>
  <si>
    <t>Fascia en fachada frontal 55.25 largo x 0.60 (tubo 2 x2 chapa 16  y malla stuco  reticula de 1.20 x 0.60</t>
  </si>
  <si>
    <t>Puertas tablero de pino</t>
  </si>
  <si>
    <t>puertas de vidrio doble hoja abatible incluye brazo hidraulico 1.80 x 2,10</t>
  </si>
  <si>
    <t>Ventanas de aluminio y Vidrio primer nivel</t>
  </si>
  <si>
    <t>Ventanas de aluminio y Vidrio II Nivel</t>
  </si>
  <si>
    <t>Total</t>
  </si>
  <si>
    <t xml:space="preserve"> </t>
  </si>
  <si>
    <t>C</t>
  </si>
  <si>
    <t xml:space="preserve">PROYECTO CONSTRUCCIÓN Y EQUIPAMIENTO DE LA CAFETERIA EN EL CAMPUS CENTRAL  DE  LA UNIVERSIDAD PEDAGÓGICA NACIONAL  FRANCISCO MORAZÁN
PROYECTO CONSTRUCCIÓN Y EQUIPAMIENTO DE LA CAFETERIA EN EL CAMPUS CENTRAL  DE  LA UNIVERSIDAD PEDAGÓGICA NACIONAL  FRANCISCO MORAZÁN
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</si>
</sst>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164" fontId="0" fillId="0" borderId="0" xfId="1" applyFont="1"/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164" fontId="4" fillId="2" borderId="10" xfId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164" fontId="0" fillId="0" borderId="10" xfId="1" applyFont="1" applyBorder="1"/>
    <xf numFmtId="164" fontId="5" fillId="0" borderId="10" xfId="1" applyFont="1" applyBorder="1"/>
    <xf numFmtId="164" fontId="5" fillId="0" borderId="11" xfId="1" applyFont="1" applyBorder="1"/>
    <xf numFmtId="164" fontId="0" fillId="0" borderId="10" xfId="1" applyFont="1" applyBorder="1" applyAlignment="1">
      <alignment horizontal="center"/>
    </xf>
    <xf numFmtId="164" fontId="7" fillId="0" borderId="10" xfId="1" applyFont="1" applyBorder="1"/>
    <xf numFmtId="164" fontId="9" fillId="0" borderId="10" xfId="1" applyFont="1" applyBorder="1"/>
    <xf numFmtId="164" fontId="4" fillId="0" borderId="11" xfId="1" applyFont="1" applyBorder="1"/>
    <xf numFmtId="164" fontId="0" fillId="0" borderId="12" xfId="1" applyFont="1" applyBorder="1"/>
    <xf numFmtId="164" fontId="9" fillId="0" borderId="12" xfId="1" applyFont="1" applyBorder="1"/>
    <xf numFmtId="164" fontId="4" fillId="0" borderId="13" xfId="1" applyFont="1" applyBorder="1"/>
    <xf numFmtId="0" fontId="0" fillId="0" borderId="10" xfId="0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0" fontId="0" fillId="0" borderId="10" xfId="0" applyBorder="1"/>
    <xf numFmtId="164" fontId="2" fillId="0" borderId="10" xfId="1" applyFont="1" applyBorder="1"/>
    <xf numFmtId="164" fontId="2" fillId="0" borderId="10" xfId="0" applyNumberFormat="1" applyFont="1" applyBorder="1"/>
    <xf numFmtId="0" fontId="0" fillId="0" borderId="10" xfId="0" applyFont="1" applyBorder="1" applyAlignment="1">
      <alignment horizontal="center" vertical="center"/>
    </xf>
    <xf numFmtId="164" fontId="1" fillId="0" borderId="10" xfId="1" applyFont="1" applyBorder="1" applyAlignment="1">
      <alignment horizontal="center" vertical="center"/>
    </xf>
    <xf numFmtId="164" fontId="1" fillId="0" borderId="10" xfId="1" applyFont="1" applyBorder="1"/>
    <xf numFmtId="0" fontId="0" fillId="0" borderId="0" xfId="0" applyFont="1"/>
    <xf numFmtId="0" fontId="0" fillId="0" borderId="10" xfId="1" applyNumberFormat="1" applyFont="1" applyBorder="1"/>
    <xf numFmtId="12" fontId="0" fillId="0" borderId="10" xfId="1" applyNumberFormat="1" applyFont="1" applyBorder="1"/>
    <xf numFmtId="164" fontId="0" fillId="0" borderId="0" xfId="0" applyNumberFormat="1"/>
    <xf numFmtId="0" fontId="0" fillId="0" borderId="10" xfId="0" applyBorder="1" applyAlignment="1">
      <alignment horizontal="right" vertical="center"/>
    </xf>
    <xf numFmtId="0" fontId="4" fillId="2" borderId="14" xfId="0" applyFont="1" applyFill="1" applyBorder="1" applyAlignment="1">
      <alignment horizontal="center"/>
    </xf>
    <xf numFmtId="0" fontId="4" fillId="0" borderId="14" xfId="0" applyFont="1" applyBorder="1"/>
    <xf numFmtId="0" fontId="6" fillId="0" borderId="14" xfId="0" applyFont="1" applyBorder="1"/>
    <xf numFmtId="0" fontId="6" fillId="0" borderId="14" xfId="0" applyFont="1" applyBorder="1" applyAlignment="1">
      <alignment wrapText="1"/>
    </xf>
    <xf numFmtId="0" fontId="4" fillId="0" borderId="12" xfId="0" applyFont="1" applyBorder="1"/>
    <xf numFmtId="0" fontId="2" fillId="0" borderId="14" xfId="0" applyFont="1" applyBorder="1"/>
    <xf numFmtId="0" fontId="0" fillId="0" borderId="14" xfId="0" applyBorder="1"/>
    <xf numFmtId="0" fontId="0" fillId="0" borderId="14" xfId="0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4" xfId="0" applyFont="1" applyBorder="1"/>
    <xf numFmtId="0" fontId="0" fillId="0" borderId="14" xfId="0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15" xfId="0" applyBorder="1"/>
    <xf numFmtId="0" fontId="2" fillId="0" borderId="16" xfId="0" applyFont="1" applyBorder="1"/>
    <xf numFmtId="0" fontId="0" fillId="0" borderId="15" xfId="0" applyBorder="1" applyAlignment="1">
      <alignment horizontal="center" vertical="center"/>
    </xf>
    <xf numFmtId="0" fontId="2" fillId="0" borderId="15" xfId="0" applyFont="1" applyBorder="1"/>
    <xf numFmtId="0" fontId="0" fillId="0" borderId="17" xfId="0" applyBorder="1"/>
    <xf numFmtId="0" fontId="4" fillId="0" borderId="0" xfId="0" applyFont="1" applyBorder="1"/>
    <xf numFmtId="164" fontId="0" fillId="0" borderId="0" xfId="1" applyFont="1" applyBorder="1"/>
    <xf numFmtId="164" fontId="9" fillId="0" borderId="0" xfId="1" applyFont="1" applyBorder="1"/>
    <xf numFmtId="164" fontId="4" fillId="0" borderId="18" xfId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 vertical="center"/>
    </xf>
    <xf numFmtId="0" fontId="0" fillId="0" borderId="21" xfId="0" applyBorder="1"/>
    <xf numFmtId="164" fontId="0" fillId="0" borderId="22" xfId="1" applyFont="1" applyBorder="1"/>
    <xf numFmtId="0" fontId="0" fillId="0" borderId="9" xfId="0" applyBorder="1"/>
    <xf numFmtId="164" fontId="0" fillId="0" borderId="11" xfId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0" fillId="0" borderId="26" xfId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NFM/Carpeta%20final/Cantidades%20de%20Obra%20%20Cafeteria%20UPNF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ntidades de OBRA "/>
      <sheetName val="Techo"/>
      <sheetName val="Placas"/>
      <sheetName val="Cercado del area"/>
      <sheetName val="Bodega"/>
      <sheetName val="Demolicion de piso"/>
      <sheetName val="Demolicion de pared panelit"/>
      <sheetName val="Demolicion de pared"/>
      <sheetName val="Demolicion de techo "/>
      <sheetName val="Limpieza"/>
      <sheetName val="Trazado y Marcado"/>
      <sheetName val="Excavacion"/>
      <sheetName val="Relleno compactado m selec"/>
      <sheetName val="Zapata z 01"/>
      <sheetName val="Zapata z 02"/>
      <sheetName val="Zapata corrida"/>
      <sheetName val="Zapata Z 03"/>
      <sheetName val="Viga Tensora 0.25 x0.35"/>
      <sheetName val="Pedestal  0.40 x 0.30 4#3 "/>
      <sheetName val="Concreto 3000"/>
      <sheetName val="Columnas"/>
      <sheetName val="Vigas"/>
      <sheetName val="Tijera "/>
      <sheetName val="Losas "/>
      <sheetName val="Solera de 0.15 x0.20"/>
      <sheetName val="Castillo 15 x 15 3 #3"/>
      <sheetName val="Jamba 0.10 x 0.15"/>
      <sheetName val="Castillo 0.15 x 0.15 4#3"/>
      <sheetName val="Mortero 1;5"/>
      <sheetName val="Mortero 1;4 "/>
      <sheetName val="Pasta pulido (2)"/>
      <sheetName val="Muro de Mamposteria"/>
      <sheetName val="Pared de Bloque 8"/>
      <sheetName val="Pared de Bloque 6"/>
      <sheetName val="Pared bloque 6 Split face"/>
      <sheetName val="Cargador 0.10 x 0.15"/>
      <sheetName val="Cargador de 0.15 x o.15"/>
      <sheetName val="Batiente decorativo 0.1 x 0.2"/>
      <sheetName val="cargador 0.1 x 0.1"/>
      <sheetName val="Solera de remate 0.15 x 0.15"/>
      <sheetName val="Repello y pulido"/>
      <sheetName val="Pulido "/>
      <sheetName val="Tallado de mochetas"/>
      <sheetName val="Repello paredes"/>
      <sheetName val="Ceramica en paredes"/>
      <sheetName val="Porcelanato alto trafico"/>
      <sheetName val="Zocalo"/>
      <sheetName val="Firme de 3"/>
      <sheetName val="firme de 4&quot;"/>
      <sheetName val="Pintura Latex"/>
      <sheetName val="Pared tabla yeso (2)"/>
      <sheetName val="Cielo tabla yeso"/>
      <sheetName val="cielo Tablayeso cocina"/>
      <sheetName val="Pared tabla yeso"/>
      <sheetName val="Tuberia Ap y drenaje"/>
      <sheetName val="Cajas AN"/>
      <sheetName val="Sanitarios"/>
      <sheetName val="Electricos"/>
    </sheetNames>
    <sheetDataSet>
      <sheetData sheetId="0" refreshError="1"/>
      <sheetData sheetId="1">
        <row r="5">
          <cell r="E5" t="str">
            <v xml:space="preserve">Techo incluye lamina y estructura </v>
          </cell>
        </row>
      </sheetData>
      <sheetData sheetId="2">
        <row r="5">
          <cell r="E5" t="str">
            <v>Placas  columas 14"x10"x3/4"</v>
          </cell>
        </row>
        <row r="45">
          <cell r="E45" t="str">
            <v>Placas  14"x7"x1/2"</v>
          </cell>
        </row>
      </sheetData>
      <sheetData sheetId="3">
        <row r="5">
          <cell r="B5" t="str">
            <v>Cerco con lamina aluzinc de 6'calibre 26)</v>
          </cell>
        </row>
      </sheetData>
      <sheetData sheetId="4">
        <row r="5">
          <cell r="B5" t="str">
            <v xml:space="preserve"> Bodega (3 x 3 forrado con lamina aluzinc calibre 26)</v>
          </cell>
        </row>
      </sheetData>
      <sheetData sheetId="5">
        <row r="5">
          <cell r="B5" t="str">
            <v xml:space="preserve">Demolicion de Piso  </v>
          </cell>
        </row>
      </sheetData>
      <sheetData sheetId="6">
        <row r="5">
          <cell r="B5" t="str">
            <v xml:space="preserve"> Demolicion de Pared de panelit</v>
          </cell>
        </row>
      </sheetData>
      <sheetData sheetId="7">
        <row r="5">
          <cell r="B5" t="str">
            <v xml:space="preserve"> Demolicion de Pared </v>
          </cell>
        </row>
      </sheetData>
      <sheetData sheetId="8">
        <row r="5">
          <cell r="B5" t="str">
            <v xml:space="preserve"> Desmontaje de techo incluye (cielo falso, estructrura y lamina) </v>
          </cell>
        </row>
      </sheetData>
      <sheetData sheetId="9">
        <row r="5">
          <cell r="B5" t="str">
            <v>Limpieza incluye acarreo y transporte</v>
          </cell>
        </row>
      </sheetData>
      <sheetData sheetId="10">
        <row r="5">
          <cell r="B5" t="str">
            <v xml:space="preserve">Trazado y Marcado </v>
          </cell>
        </row>
      </sheetData>
      <sheetData sheetId="11">
        <row r="6">
          <cell r="B6" t="str">
            <v>Excavación no Clasificada</v>
          </cell>
        </row>
      </sheetData>
      <sheetData sheetId="12">
        <row r="6">
          <cell r="B6" t="str">
            <v xml:space="preserve">Relleno Compactado con Material Selecto </v>
          </cell>
        </row>
      </sheetData>
      <sheetData sheetId="13">
        <row r="6">
          <cell r="B6" t="str">
            <v>Zapata Aislada ,Z 01 1.75 x 1.75 x .35, 9#5  A.D</v>
          </cell>
        </row>
      </sheetData>
      <sheetData sheetId="14">
        <row r="6">
          <cell r="B6" t="str">
            <v xml:space="preserve">Zapata Aislada Z 02 , 1.45x1.45x0.30, 7#5  A.D. </v>
          </cell>
        </row>
      </sheetData>
      <sheetData sheetId="15">
        <row r="6">
          <cell r="B6" t="str">
            <v>Zapata Corrida ,0.60 x0.20 5#4</v>
          </cell>
        </row>
      </sheetData>
      <sheetData sheetId="16">
        <row r="6">
          <cell r="B6" t="str">
            <v>Zapata Aislada  Z-03, 1.20x1.20x0.30, 6#5  A.D.</v>
          </cell>
        </row>
      </sheetData>
      <sheetData sheetId="17">
        <row r="6">
          <cell r="B6" t="str">
            <v>Tensor .25 x .35 , 4#5, #3  @.25</v>
          </cell>
        </row>
      </sheetData>
      <sheetData sheetId="18">
        <row r="6">
          <cell r="B6" t="str">
            <v>Pedestal  .40 x .30 , 4#5, #3  @.20</v>
          </cell>
        </row>
      </sheetData>
      <sheetData sheetId="19" refreshError="1"/>
      <sheetData sheetId="20">
        <row r="5">
          <cell r="E5" t="str">
            <v>Columna Metalica W14X48</v>
          </cell>
        </row>
      </sheetData>
      <sheetData sheetId="21">
        <row r="5">
          <cell r="E5" t="str">
            <v>Viga Metalica W8X31</v>
          </cell>
        </row>
        <row r="7">
          <cell r="E7">
            <v>228</v>
          </cell>
        </row>
        <row r="45">
          <cell r="E45" t="str">
            <v>Viga Metalica W8X28</v>
          </cell>
        </row>
        <row r="85">
          <cell r="E85" t="str">
            <v>Viga Metalica W8X21</v>
          </cell>
        </row>
        <row r="124">
          <cell r="E124" t="str">
            <v>Viga Metalica W8X18</v>
          </cell>
        </row>
        <row r="163">
          <cell r="E163" t="str">
            <v>Viga Metalica W8X10</v>
          </cell>
        </row>
        <row r="202">
          <cell r="E202" t="str">
            <v>Viga Metalica W10X39</v>
          </cell>
        </row>
        <row r="241">
          <cell r="E241" t="str">
            <v>Viga Metalica W10X33</v>
          </cell>
        </row>
        <row r="280">
          <cell r="E280" t="str">
            <v>Viga Metalica W10X15</v>
          </cell>
        </row>
        <row r="319">
          <cell r="E319" t="str">
            <v>Viga Metalica W12X35</v>
          </cell>
        </row>
        <row r="358">
          <cell r="E358" t="str">
            <v>Viga Metalica W12X26</v>
          </cell>
        </row>
        <row r="397">
          <cell r="E397" t="str">
            <v>Viga Metalica W12X22</v>
          </cell>
        </row>
        <row r="436">
          <cell r="E436" t="str">
            <v>Viga Metalica W12X16</v>
          </cell>
        </row>
        <row r="475">
          <cell r="E475" t="str">
            <v>Viga Metalica W16X40</v>
          </cell>
        </row>
        <row r="514">
          <cell r="E514" t="str">
            <v>Viga Metalica W6X8.5</v>
          </cell>
        </row>
      </sheetData>
      <sheetData sheetId="22" refreshError="1"/>
      <sheetData sheetId="23">
        <row r="5">
          <cell r="F5" t="str">
            <v>Losa  Nivel Cafeteria</v>
          </cell>
        </row>
        <row r="50">
          <cell r="E50" t="str">
            <v>Losa Techo</v>
          </cell>
        </row>
        <row r="94">
          <cell r="E94" t="str">
            <v>Losa  solida espesor 0.15</v>
          </cell>
        </row>
      </sheetData>
      <sheetData sheetId="24">
        <row r="7">
          <cell r="B7" t="str">
            <v>Solera Inferior .15 x .20 , 4#3, #2  @.20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">
          <cell r="B6" t="str">
            <v>Pared de Bloque de conc. de 15 cm, 1#3@0.60vert. + 1#3@ 3 hilada horiz.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"/>
  <sheetViews>
    <sheetView tabSelected="1" workbookViewId="0">
      <selection activeCell="C2" sqref="C2:F2"/>
    </sheetView>
  </sheetViews>
  <sheetFormatPr baseColWidth="10" defaultColWidth="9.140625" defaultRowHeight="15"/>
  <cols>
    <col min="1" max="1" width="5.28515625" customWidth="1"/>
    <col min="2" max="2" width="51.28515625" customWidth="1"/>
    <col min="3" max="3" width="15.42578125" customWidth="1"/>
    <col min="4" max="4" width="12.140625" style="1" customWidth="1"/>
    <col min="5" max="5" width="9" customWidth="1"/>
    <col min="6" max="6" width="29.85546875" customWidth="1"/>
    <col min="8" max="8" width="13.7109375" customWidth="1"/>
    <col min="9" max="9" width="9.5703125" bestFit="1" customWidth="1"/>
  </cols>
  <sheetData>
    <row r="1" spans="1:11" ht="15.75" thickBot="1"/>
    <row r="2" spans="1:11" ht="16.5" thickTop="1">
      <c r="B2" s="2" t="s">
        <v>0</v>
      </c>
      <c r="C2" s="63" t="s">
        <v>151</v>
      </c>
      <c r="D2" s="63"/>
      <c r="E2" s="63"/>
      <c r="F2" s="64"/>
      <c r="K2" t="s">
        <v>149</v>
      </c>
    </row>
    <row r="3" spans="1:11" ht="15.75" thickBot="1">
      <c r="B3" s="3" t="s">
        <v>1</v>
      </c>
      <c r="C3" s="65" t="s">
        <v>2</v>
      </c>
      <c r="D3" s="65"/>
      <c r="E3" s="65"/>
      <c r="F3" s="66"/>
    </row>
    <row r="4" spans="1:11" ht="16.5" thickTop="1" thickBot="1">
      <c r="A4" s="20"/>
      <c r="B4" s="67" t="s">
        <v>3</v>
      </c>
      <c r="C4" s="68"/>
      <c r="D4" s="68"/>
      <c r="E4" s="67"/>
      <c r="F4" s="69"/>
    </row>
    <row r="5" spans="1:11">
      <c r="A5" s="20"/>
      <c r="B5" s="31" t="s">
        <v>4</v>
      </c>
      <c r="C5" s="4" t="s">
        <v>5</v>
      </c>
      <c r="D5" s="5" t="s">
        <v>6</v>
      </c>
      <c r="E5" s="6" t="s">
        <v>7</v>
      </c>
      <c r="F5" s="7" t="s">
        <v>8</v>
      </c>
    </row>
    <row r="6" spans="1:11">
      <c r="A6" s="20" t="s">
        <v>149</v>
      </c>
      <c r="B6" s="32" t="s">
        <v>9</v>
      </c>
      <c r="C6" s="8"/>
      <c r="D6" s="9"/>
      <c r="E6" s="9"/>
      <c r="F6" s="10"/>
    </row>
    <row r="7" spans="1:11">
      <c r="A7" s="20">
        <v>1</v>
      </c>
      <c r="B7" s="33" t="str">
        <f>'[1]Demolicion de piso'!B5:G5</f>
        <v xml:space="preserve">Demolicion de Piso  </v>
      </c>
      <c r="C7" s="11" t="s">
        <v>11</v>
      </c>
      <c r="D7" s="12">
        <f>1.75*1.75*6+1.45*1.45*7+10*1.2*1.2+141.32*0.25</f>
        <v>82.822499999999991</v>
      </c>
      <c r="E7" s="12"/>
      <c r="F7" s="10"/>
      <c r="H7" s="1"/>
    </row>
    <row r="8" spans="1:11">
      <c r="A8" s="20">
        <f t="shared" ref="A8:A71" si="0">A7+1</f>
        <v>2</v>
      </c>
      <c r="B8" s="33" t="str">
        <f>'[1]Demolicion de pared'!B5:G5</f>
        <v xml:space="preserve"> Demolicion de Pared </v>
      </c>
      <c r="C8" s="11" t="s">
        <v>11</v>
      </c>
      <c r="D8" s="12">
        <v>7.08</v>
      </c>
      <c r="E8" s="12"/>
      <c r="F8" s="10"/>
      <c r="H8" s="1"/>
    </row>
    <row r="9" spans="1:11">
      <c r="A9" s="20">
        <f t="shared" si="0"/>
        <v>3</v>
      </c>
      <c r="B9" s="33" t="str">
        <f>'[1]Demolicion de pared panelit'!B5:G5</f>
        <v xml:space="preserve"> Demolicion de Pared de panelit</v>
      </c>
      <c r="C9" s="11" t="s">
        <v>11</v>
      </c>
      <c r="D9" s="12">
        <f>(8*2+15)*2.4</f>
        <v>74.399999999999991</v>
      </c>
      <c r="E9" s="12"/>
      <c r="F9" s="10"/>
      <c r="H9" s="1"/>
    </row>
    <row r="10" spans="1:11" ht="26.25">
      <c r="A10" s="20">
        <f t="shared" si="0"/>
        <v>4</v>
      </c>
      <c r="B10" s="34" t="str">
        <f>'[1]Demolicion de techo '!B5:G5</f>
        <v xml:space="preserve"> Desmontaje de techo incluye (cielo falso, estructrura y lamina) </v>
      </c>
      <c r="C10" s="11" t="s">
        <v>11</v>
      </c>
      <c r="D10" s="8">
        <f>12.59*18</f>
        <v>226.62</v>
      </c>
      <c r="E10" s="8"/>
      <c r="F10" s="10"/>
      <c r="H10" s="1"/>
    </row>
    <row r="11" spans="1:11">
      <c r="A11" s="20">
        <f t="shared" si="0"/>
        <v>5</v>
      </c>
      <c r="B11" s="33" t="str">
        <f>[1]Limpieza!B5</f>
        <v>Limpieza incluye acarreo y transporte</v>
      </c>
      <c r="C11" s="11" t="s">
        <v>12</v>
      </c>
      <c r="D11" s="8">
        <f>+D7*0.25</f>
        <v>20.705624999999998</v>
      </c>
      <c r="E11" s="8"/>
      <c r="F11" s="10"/>
      <c r="H11" s="1"/>
    </row>
    <row r="12" spans="1:11">
      <c r="A12" s="20">
        <f t="shared" si="0"/>
        <v>6</v>
      </c>
      <c r="B12" s="33" t="str">
        <f>'[1]Trazado y Marcado'!B5:G5</f>
        <v xml:space="preserve">Trazado y Marcado </v>
      </c>
      <c r="C12" s="11" t="s">
        <v>10</v>
      </c>
      <c r="D12" s="12">
        <v>60</v>
      </c>
      <c r="E12" s="8"/>
      <c r="F12" s="10"/>
      <c r="H12" s="1"/>
    </row>
    <row r="13" spans="1:11">
      <c r="A13" s="20">
        <f t="shared" si="0"/>
        <v>7</v>
      </c>
      <c r="B13" s="32" t="s">
        <v>13</v>
      </c>
      <c r="C13" s="8"/>
      <c r="D13" s="8"/>
      <c r="E13" s="13"/>
      <c r="F13" s="14"/>
      <c r="H13" s="1"/>
    </row>
    <row r="14" spans="1:11">
      <c r="A14" s="20" t="s">
        <v>149</v>
      </c>
      <c r="B14" s="33"/>
      <c r="C14" s="11"/>
      <c r="D14" s="12"/>
      <c r="E14" s="8"/>
      <c r="F14" s="10"/>
      <c r="H14" s="1"/>
    </row>
    <row r="15" spans="1:11">
      <c r="A15" s="20" t="s">
        <v>149</v>
      </c>
      <c r="B15" s="32" t="s">
        <v>14</v>
      </c>
      <c r="C15" s="8"/>
      <c r="D15" s="9"/>
      <c r="E15" s="9"/>
      <c r="F15" s="10"/>
      <c r="H15" s="1"/>
    </row>
    <row r="16" spans="1:11">
      <c r="A16" s="20">
        <v>1</v>
      </c>
      <c r="B16" s="34" t="str">
        <f>[1]Excavacion!B6</f>
        <v>Excavación no Clasificada</v>
      </c>
      <c r="C16" s="11" t="s">
        <v>12</v>
      </c>
      <c r="D16" s="12">
        <f>+(1.75*1.75*6)*2.35+(1.45*1.45*7)*2.3+(1.2*1.2*2.3)*10+12.37+9.83</f>
        <v>132.35150000000002</v>
      </c>
      <c r="E16" s="12"/>
      <c r="F16" s="10"/>
    </row>
    <row r="17" spans="1:6">
      <c r="A17" s="20">
        <f t="shared" si="0"/>
        <v>2</v>
      </c>
      <c r="B17" s="34" t="str">
        <f>'[1]Relleno compactado m selec'!B6</f>
        <v xml:space="preserve">Relleno Compactado con Material Selecto </v>
      </c>
      <c r="C17" s="11" t="s">
        <v>12</v>
      </c>
      <c r="D17" s="12">
        <f>+(1.75*1.75*6)*2+(1.45*1.45*7)*2+(1.2*1.2*2)*10-23*0.4*0.3-4</f>
        <v>88.224999999999994</v>
      </c>
      <c r="E17" s="12"/>
      <c r="F17" s="10"/>
    </row>
    <row r="18" spans="1:6">
      <c r="A18" s="20">
        <f t="shared" si="0"/>
        <v>3</v>
      </c>
      <c r="B18" s="34" t="str">
        <f>'[1]Zapata z 01'!B6</f>
        <v>Zapata Aislada ,Z 01 1.75 x 1.75 x .35, 9#5  A.D</v>
      </c>
      <c r="C18" s="11" t="s">
        <v>15</v>
      </c>
      <c r="D18" s="12">
        <v>6</v>
      </c>
      <c r="E18" s="12"/>
      <c r="F18" s="10"/>
    </row>
    <row r="19" spans="1:6">
      <c r="A19" s="20">
        <f t="shared" si="0"/>
        <v>4</v>
      </c>
      <c r="B19" s="34" t="str">
        <f>'[1]Zapata z 02'!B6</f>
        <v xml:space="preserve">Zapata Aislada Z 02 , 1.45x1.45x0.30, 7#5  A.D. </v>
      </c>
      <c r="C19" s="11" t="s">
        <v>15</v>
      </c>
      <c r="D19" s="12">
        <v>7</v>
      </c>
      <c r="E19" s="12"/>
      <c r="F19" s="10"/>
    </row>
    <row r="20" spans="1:6">
      <c r="A20" s="20">
        <f t="shared" si="0"/>
        <v>5</v>
      </c>
      <c r="B20" s="34" t="str">
        <f>'[1]Zapata Z 03'!B6</f>
        <v>Zapata Aislada  Z-03, 1.20x1.20x0.30, 6#5  A.D.</v>
      </c>
      <c r="C20" s="11" t="s">
        <v>15</v>
      </c>
      <c r="D20" s="8">
        <v>10</v>
      </c>
      <c r="E20" s="8"/>
      <c r="F20" s="10"/>
    </row>
    <row r="21" spans="1:6">
      <c r="A21" s="20">
        <f t="shared" si="0"/>
        <v>6</v>
      </c>
      <c r="B21" s="34" t="str">
        <f>'[1]Zapata corrida'!B6</f>
        <v>Zapata Corrida ,0.60 x0.20 5#4</v>
      </c>
      <c r="C21" s="11" t="s">
        <v>10</v>
      </c>
      <c r="D21" s="8">
        <v>15.25</v>
      </c>
      <c r="E21" s="8"/>
      <c r="F21" s="10"/>
    </row>
    <row r="22" spans="1:6" ht="26.25">
      <c r="A22" s="20">
        <f t="shared" si="0"/>
        <v>7</v>
      </c>
      <c r="B22" s="34" t="str">
        <f>'[1]Pared de Bloque 6'!B6</f>
        <v>Pared de Bloque de conc. de 15 cm, 1#3@0.60vert. + 1#3@ 3 hilada horiz.</v>
      </c>
      <c r="C22" s="11" t="s">
        <v>11</v>
      </c>
      <c r="D22" s="8">
        <v>12.2</v>
      </c>
      <c r="E22" s="8"/>
      <c r="F22" s="10"/>
    </row>
    <row r="23" spans="1:6" ht="26.25">
      <c r="A23" s="20">
        <f t="shared" si="0"/>
        <v>8</v>
      </c>
      <c r="B23" s="34" t="s">
        <v>16</v>
      </c>
      <c r="C23" s="11" t="s">
        <v>11</v>
      </c>
      <c r="D23" s="8">
        <v>66</v>
      </c>
      <c r="E23" s="8"/>
      <c r="F23" s="10"/>
    </row>
    <row r="24" spans="1:6">
      <c r="A24" s="20">
        <f t="shared" si="0"/>
        <v>9</v>
      </c>
      <c r="B24" s="34" t="str">
        <f>'[1]Solera de 0.15 x0.20'!B7</f>
        <v>Solera Inferior .15 x .20 , 4#3, #2  @.20</v>
      </c>
      <c r="C24" s="11" t="s">
        <v>10</v>
      </c>
      <c r="D24" s="8">
        <v>15.25</v>
      </c>
      <c r="E24" s="8"/>
      <c r="F24" s="10"/>
    </row>
    <row r="25" spans="1:6">
      <c r="A25" s="20">
        <f t="shared" si="0"/>
        <v>10</v>
      </c>
      <c r="B25" s="34" t="str">
        <f>'[1]Viga Tensora 0.25 x0.35'!B6</f>
        <v>Tensor .25 x .35 , 4#5, #3  @.25</v>
      </c>
      <c r="C25" s="11" t="s">
        <v>10</v>
      </c>
      <c r="D25" s="8">
        <v>179.42</v>
      </c>
      <c r="E25" s="8"/>
      <c r="F25" s="10"/>
    </row>
    <row r="26" spans="1:6">
      <c r="A26" s="20">
        <f t="shared" si="0"/>
        <v>11</v>
      </c>
      <c r="B26" s="34" t="str">
        <f>'[1]Pedestal  0.40 x 0.30 4#3 '!B6</f>
        <v>Pedestal  .40 x .30 , 4#5, #3  @.20</v>
      </c>
      <c r="C26" s="11" t="s">
        <v>10</v>
      </c>
      <c r="D26" s="8">
        <v>56</v>
      </c>
      <c r="E26" s="8"/>
      <c r="F26" s="10"/>
    </row>
    <row r="27" spans="1:6">
      <c r="A27" s="20">
        <f t="shared" si="0"/>
        <v>12</v>
      </c>
      <c r="B27" s="34" t="str">
        <f>[1]Limpieza!B5</f>
        <v>Limpieza incluye acarreo y transporte</v>
      </c>
      <c r="C27" s="11" t="s">
        <v>12</v>
      </c>
      <c r="D27" s="8">
        <f>(D16-D17)*1.25</f>
        <v>55.158125000000027</v>
      </c>
      <c r="E27" s="8"/>
      <c r="F27" s="10"/>
    </row>
    <row r="28" spans="1:6">
      <c r="A28" s="20">
        <f t="shared" si="0"/>
        <v>13</v>
      </c>
      <c r="B28" s="34" t="s">
        <v>17</v>
      </c>
      <c r="C28" s="11" t="s">
        <v>12</v>
      </c>
      <c r="D28" s="8">
        <v>45.2</v>
      </c>
      <c r="E28" s="8"/>
      <c r="F28" s="10"/>
    </row>
    <row r="29" spans="1:6">
      <c r="A29" s="20">
        <f t="shared" si="0"/>
        <v>14</v>
      </c>
      <c r="B29" s="32" t="s">
        <v>18</v>
      </c>
      <c r="C29" s="8"/>
      <c r="D29" s="8"/>
      <c r="E29" s="13"/>
      <c r="F29" s="14"/>
    </row>
    <row r="30" spans="1:6">
      <c r="A30" s="20" t="s">
        <v>149</v>
      </c>
      <c r="B30" s="33"/>
      <c r="C30" s="11"/>
      <c r="D30" s="8"/>
      <c r="E30" s="8"/>
      <c r="F30" s="10"/>
    </row>
    <row r="31" spans="1:6">
      <c r="A31" s="20" t="s">
        <v>149</v>
      </c>
      <c r="B31" s="32" t="s">
        <v>19</v>
      </c>
      <c r="C31" s="8"/>
      <c r="D31" s="9"/>
      <c r="E31" s="9"/>
      <c r="F31" s="10"/>
    </row>
    <row r="32" spans="1:6">
      <c r="A32" s="20">
        <v>1</v>
      </c>
      <c r="B32" s="34" t="str">
        <f>[1]Columnas!E5</f>
        <v>Columna Metalica W14X48</v>
      </c>
      <c r="C32" s="11" t="s">
        <v>10</v>
      </c>
      <c r="D32" s="12">
        <v>156</v>
      </c>
      <c r="E32" s="12"/>
      <c r="F32" s="10"/>
    </row>
    <row r="33" spans="1:6">
      <c r="A33" s="20">
        <f t="shared" si="0"/>
        <v>2</v>
      </c>
      <c r="B33" s="34" t="str">
        <f>[1]Vigas!E5</f>
        <v>Viga Metalica W8X31</v>
      </c>
      <c r="C33" s="11" t="s">
        <v>10</v>
      </c>
      <c r="D33" s="12">
        <f>[1]Vigas!E7</f>
        <v>228</v>
      </c>
      <c r="E33" s="12"/>
      <c r="F33" s="10"/>
    </row>
    <row r="34" spans="1:6">
      <c r="A34" s="20">
        <f t="shared" si="0"/>
        <v>3</v>
      </c>
      <c r="B34" s="34" t="str">
        <f>[1]Vigas!E45</f>
        <v>Viga Metalica W8X28</v>
      </c>
      <c r="C34" s="11" t="s">
        <v>10</v>
      </c>
      <c r="D34" s="12">
        <v>72</v>
      </c>
      <c r="E34" s="12"/>
      <c r="F34" s="10"/>
    </row>
    <row r="35" spans="1:6">
      <c r="A35" s="20">
        <f t="shared" si="0"/>
        <v>4</v>
      </c>
      <c r="B35" s="34" t="str">
        <f>[1]Vigas!E85</f>
        <v>Viga Metalica W8X21</v>
      </c>
      <c r="C35" s="11" t="s">
        <v>10</v>
      </c>
      <c r="D35" s="12">
        <v>6</v>
      </c>
      <c r="E35" s="12"/>
      <c r="F35" s="10"/>
    </row>
    <row r="36" spans="1:6">
      <c r="A36" s="20">
        <f t="shared" si="0"/>
        <v>5</v>
      </c>
      <c r="B36" s="34" t="str">
        <f>[1]Vigas!E124</f>
        <v>Viga Metalica W8X18</v>
      </c>
      <c r="C36" s="11" t="s">
        <v>10</v>
      </c>
      <c r="D36" s="12">
        <v>6</v>
      </c>
      <c r="E36" s="12"/>
      <c r="F36" s="10"/>
    </row>
    <row r="37" spans="1:6">
      <c r="A37" s="20">
        <f t="shared" si="0"/>
        <v>6</v>
      </c>
      <c r="B37" s="34" t="str">
        <f>[1]Vigas!E163</f>
        <v>Viga Metalica W8X10</v>
      </c>
      <c r="C37" s="11" t="s">
        <v>10</v>
      </c>
      <c r="D37" s="12">
        <v>6</v>
      </c>
      <c r="E37" s="12"/>
      <c r="F37" s="10"/>
    </row>
    <row r="38" spans="1:6">
      <c r="A38" s="20">
        <f t="shared" si="0"/>
        <v>7</v>
      </c>
      <c r="B38" s="34" t="str">
        <f>[1]Vigas!E202</f>
        <v>Viga Metalica W10X39</v>
      </c>
      <c r="C38" s="11" t="s">
        <v>10</v>
      </c>
      <c r="D38" s="12">
        <v>6</v>
      </c>
      <c r="E38" s="12"/>
      <c r="F38" s="10"/>
    </row>
    <row r="39" spans="1:6">
      <c r="A39" s="20">
        <f t="shared" si="0"/>
        <v>8</v>
      </c>
      <c r="B39" s="34" t="str">
        <f>[1]Vigas!E241</f>
        <v>Viga Metalica W10X33</v>
      </c>
      <c r="C39" s="11" t="s">
        <v>10</v>
      </c>
      <c r="D39" s="12">
        <v>126</v>
      </c>
      <c r="E39" s="12"/>
      <c r="F39" s="10"/>
    </row>
    <row r="40" spans="1:6">
      <c r="A40" s="20">
        <f t="shared" si="0"/>
        <v>9</v>
      </c>
      <c r="B40" s="34" t="str">
        <f>[1]Vigas!E280</f>
        <v>Viga Metalica W10X15</v>
      </c>
      <c r="C40" s="11" t="s">
        <v>10</v>
      </c>
      <c r="D40" s="12">
        <v>24</v>
      </c>
      <c r="E40" s="12"/>
      <c r="F40" s="10"/>
    </row>
    <row r="41" spans="1:6">
      <c r="A41" s="20">
        <f t="shared" si="0"/>
        <v>10</v>
      </c>
      <c r="B41" s="34" t="str">
        <f>[1]Vigas!E319</f>
        <v>Viga Metalica W12X35</v>
      </c>
      <c r="C41" s="11" t="s">
        <v>10</v>
      </c>
      <c r="D41" s="12">
        <v>12</v>
      </c>
      <c r="E41" s="12"/>
      <c r="F41" s="10"/>
    </row>
    <row r="42" spans="1:6">
      <c r="A42" s="20">
        <f t="shared" si="0"/>
        <v>11</v>
      </c>
      <c r="B42" s="34" t="str">
        <f>[1]Vigas!E358</f>
        <v>Viga Metalica W12X26</v>
      </c>
      <c r="C42" s="11" t="s">
        <v>10</v>
      </c>
      <c r="D42" s="8">
        <v>60</v>
      </c>
      <c r="E42" s="8"/>
      <c r="F42" s="10"/>
    </row>
    <row r="43" spans="1:6">
      <c r="A43" s="20">
        <f t="shared" si="0"/>
        <v>12</v>
      </c>
      <c r="B43" s="34" t="str">
        <f>[1]Vigas!E397</f>
        <v>Viga Metalica W12X22</v>
      </c>
      <c r="C43" s="11" t="s">
        <v>10</v>
      </c>
      <c r="D43" s="8">
        <v>42</v>
      </c>
      <c r="E43" s="8"/>
      <c r="F43" s="10"/>
    </row>
    <row r="44" spans="1:6">
      <c r="A44" s="20">
        <f t="shared" si="0"/>
        <v>13</v>
      </c>
      <c r="B44" s="34" t="str">
        <f>[1]Vigas!E436</f>
        <v>Viga Metalica W12X16</v>
      </c>
      <c r="C44" s="11" t="s">
        <v>10</v>
      </c>
      <c r="D44" s="8">
        <v>24</v>
      </c>
      <c r="E44" s="8"/>
      <c r="F44" s="10"/>
    </row>
    <row r="45" spans="1:6">
      <c r="A45" s="20">
        <f t="shared" si="0"/>
        <v>14</v>
      </c>
      <c r="B45" s="34" t="str">
        <f>[1]Vigas!E475</f>
        <v>Viga Metalica W16X40</v>
      </c>
      <c r="C45" s="11" t="s">
        <v>10</v>
      </c>
      <c r="D45" s="8">
        <v>24</v>
      </c>
      <c r="E45" s="8"/>
      <c r="F45" s="10"/>
    </row>
    <row r="46" spans="1:6">
      <c r="A46" s="20">
        <f t="shared" si="0"/>
        <v>15</v>
      </c>
      <c r="B46" s="34" t="str">
        <f>[1]Vigas!E514</f>
        <v>Viga Metalica W6X8.5</v>
      </c>
      <c r="C46" s="11" t="s">
        <v>10</v>
      </c>
      <c r="D46" s="8">
        <v>66</v>
      </c>
      <c r="E46" s="8"/>
      <c r="F46" s="10"/>
    </row>
    <row r="47" spans="1:6">
      <c r="A47" s="20">
        <f t="shared" si="0"/>
        <v>16</v>
      </c>
      <c r="B47" s="34" t="str">
        <f>[1]Placas!E5</f>
        <v>Placas  columas 14"x10"x3/4"</v>
      </c>
      <c r="C47" s="11" t="s">
        <v>15</v>
      </c>
      <c r="D47" s="8">
        <v>23</v>
      </c>
      <c r="E47" s="8"/>
      <c r="F47" s="10"/>
    </row>
    <row r="48" spans="1:6">
      <c r="A48" s="20">
        <f t="shared" si="0"/>
        <v>17</v>
      </c>
      <c r="B48" s="34" t="str">
        <f>[1]Placas!E45</f>
        <v>Placas  14"x7"x1/2"</v>
      </c>
      <c r="C48" s="11" t="s">
        <v>15</v>
      </c>
      <c r="D48" s="8">
        <v>72</v>
      </c>
      <c r="E48" s="8"/>
      <c r="F48" s="10"/>
    </row>
    <row r="49" spans="1:9">
      <c r="A49" s="20">
        <f t="shared" si="0"/>
        <v>18</v>
      </c>
      <c r="B49" s="34" t="str">
        <f>'[1]Losas '!F5</f>
        <v>Losa  Nivel Cafeteria</v>
      </c>
      <c r="C49" s="11" t="s">
        <v>11</v>
      </c>
      <c r="D49" s="8">
        <v>454</v>
      </c>
      <c r="E49" s="8"/>
      <c r="F49" s="10"/>
    </row>
    <row r="50" spans="1:9">
      <c r="A50" s="20">
        <f t="shared" si="0"/>
        <v>19</v>
      </c>
      <c r="B50" s="34" t="str">
        <f>'[1]Losas '!E50</f>
        <v>Losa Techo</v>
      </c>
      <c r="C50" s="11" t="s">
        <v>11</v>
      </c>
      <c r="D50" s="8">
        <v>201</v>
      </c>
      <c r="E50" s="8"/>
      <c r="F50" s="10"/>
    </row>
    <row r="51" spans="1:9">
      <c r="A51" s="20">
        <f t="shared" si="0"/>
        <v>20</v>
      </c>
      <c r="B51" s="34" t="str">
        <f>'[1]Losas '!E94</f>
        <v>Losa  solida espesor 0.15</v>
      </c>
      <c r="C51" s="11" t="s">
        <v>11</v>
      </c>
      <c r="D51" s="8">
        <v>27</v>
      </c>
      <c r="E51" s="8"/>
      <c r="F51" s="10"/>
    </row>
    <row r="52" spans="1:9">
      <c r="A52" s="20">
        <f t="shared" si="0"/>
        <v>21</v>
      </c>
      <c r="B52" s="34" t="str">
        <f>[1]Techo!E5</f>
        <v xml:space="preserve">Techo incluye lamina y estructura </v>
      </c>
      <c r="C52" s="11" t="s">
        <v>11</v>
      </c>
      <c r="D52" s="8">
        <v>256</v>
      </c>
      <c r="E52" s="8"/>
      <c r="F52" s="10"/>
    </row>
    <row r="53" spans="1:9">
      <c r="A53" s="20">
        <f t="shared" si="0"/>
        <v>22</v>
      </c>
      <c r="B53" s="32" t="s">
        <v>20</v>
      </c>
      <c r="C53" s="8"/>
      <c r="D53" s="8"/>
      <c r="E53" s="13"/>
      <c r="F53" s="14"/>
    </row>
    <row r="54" spans="1:9">
      <c r="A54" s="20" t="s">
        <v>149</v>
      </c>
      <c r="B54" s="35"/>
      <c r="C54" s="15"/>
      <c r="D54" s="15"/>
      <c r="E54" s="16"/>
      <c r="F54" s="17"/>
    </row>
    <row r="55" spans="1:9">
      <c r="A55" s="20" t="s">
        <v>149</v>
      </c>
      <c r="B55" s="36" t="s">
        <v>21</v>
      </c>
      <c r="C55" s="18"/>
      <c r="D55" s="19"/>
      <c r="E55" s="8"/>
      <c r="F55" s="8"/>
    </row>
    <row r="56" spans="1:9">
      <c r="A56" s="20">
        <v>1</v>
      </c>
      <c r="B56" s="37" t="s">
        <v>22</v>
      </c>
      <c r="C56" s="18" t="s">
        <v>23</v>
      </c>
      <c r="D56" s="19">
        <v>198</v>
      </c>
      <c r="E56" s="8"/>
      <c r="F56" s="8"/>
    </row>
    <row r="57" spans="1:9">
      <c r="A57" s="20">
        <f t="shared" si="0"/>
        <v>2</v>
      </c>
      <c r="B57" s="37" t="s">
        <v>24</v>
      </c>
      <c r="C57" s="18" t="s">
        <v>23</v>
      </c>
      <c r="D57" s="19">
        <f>9.61+11.88+1.87+50.2+39.44+18.14+53.94+9.46+132.77+27.69+73.16*2+37.51+37.51+69.59+102.73+11.88+53.59</f>
        <v>814.13000000000011</v>
      </c>
      <c r="E57" s="8"/>
      <c r="F57" s="8"/>
      <c r="I57" s="29"/>
    </row>
    <row r="58" spans="1:9">
      <c r="A58" s="20">
        <f t="shared" si="0"/>
        <v>3</v>
      </c>
      <c r="B58" s="37" t="s">
        <v>25</v>
      </c>
      <c r="C58" s="18" t="s">
        <v>23</v>
      </c>
      <c r="D58" s="19">
        <v>28.85</v>
      </c>
      <c r="E58" s="8"/>
      <c r="F58" s="8"/>
    </row>
    <row r="59" spans="1:9">
      <c r="A59" s="20">
        <f t="shared" si="0"/>
        <v>4</v>
      </c>
      <c r="B59" s="37" t="s">
        <v>26</v>
      </c>
      <c r="C59" s="18" t="s">
        <v>23</v>
      </c>
      <c r="D59" s="19">
        <f>11.78+79.27+35.23+46.88+23.25+18.91+18.78+6.2+27.69+33.53+33.53+53.59</f>
        <v>388.64</v>
      </c>
      <c r="E59" s="8"/>
      <c r="F59" s="8"/>
    </row>
    <row r="60" spans="1:9">
      <c r="A60" s="20">
        <f t="shared" si="0"/>
        <v>5</v>
      </c>
      <c r="B60" s="37" t="s">
        <v>27</v>
      </c>
      <c r="C60" s="18" t="s">
        <v>23</v>
      </c>
      <c r="D60" s="19">
        <f>25.78*1.2</f>
        <v>30.936</v>
      </c>
      <c r="E60" s="8"/>
      <c r="F60" s="8"/>
    </row>
    <row r="61" spans="1:9">
      <c r="A61" s="20">
        <f t="shared" si="0"/>
        <v>6</v>
      </c>
      <c r="B61" s="37" t="s">
        <v>140</v>
      </c>
      <c r="C61" s="18" t="s">
        <v>23</v>
      </c>
      <c r="D61" s="19">
        <v>123</v>
      </c>
      <c r="E61" s="8"/>
      <c r="F61" s="8"/>
    </row>
    <row r="62" spans="1:9">
      <c r="A62" s="20">
        <f t="shared" si="0"/>
        <v>7</v>
      </c>
      <c r="B62" s="37" t="s">
        <v>139</v>
      </c>
      <c r="C62" s="18" t="s">
        <v>23</v>
      </c>
      <c r="D62" s="19">
        <v>129.16999999999999</v>
      </c>
      <c r="E62" s="8"/>
      <c r="F62" s="8"/>
    </row>
    <row r="63" spans="1:9">
      <c r="A63" s="20">
        <f t="shared" si="0"/>
        <v>8</v>
      </c>
      <c r="B63" s="37" t="s">
        <v>28</v>
      </c>
      <c r="C63" s="18" t="s">
        <v>23</v>
      </c>
      <c r="D63" s="19">
        <f>+(7.545*2+4.51*2+9)*2.1</f>
        <v>69.531000000000006</v>
      </c>
      <c r="E63" s="8"/>
      <c r="F63" s="8"/>
    </row>
    <row r="64" spans="1:9">
      <c r="A64" s="20">
        <f t="shared" si="0"/>
        <v>9</v>
      </c>
      <c r="B64" s="37" t="s">
        <v>29</v>
      </c>
      <c r="C64" s="18" t="s">
        <v>23</v>
      </c>
      <c r="D64" s="19">
        <v>2016.9</v>
      </c>
      <c r="E64" s="8"/>
      <c r="F64" s="8"/>
      <c r="H64" s="29"/>
    </row>
    <row r="65" spans="1:6">
      <c r="A65" s="20">
        <f t="shared" si="0"/>
        <v>10</v>
      </c>
      <c r="B65" s="37" t="s">
        <v>30</v>
      </c>
      <c r="C65" s="18" t="s">
        <v>23</v>
      </c>
      <c r="D65" s="19">
        <v>232</v>
      </c>
      <c r="E65" s="8"/>
      <c r="F65" s="8"/>
    </row>
    <row r="66" spans="1:6">
      <c r="A66" s="20">
        <f t="shared" si="0"/>
        <v>11</v>
      </c>
      <c r="B66" s="37" t="s">
        <v>31</v>
      </c>
      <c r="C66" s="18" t="s">
        <v>23</v>
      </c>
      <c r="D66" s="19">
        <v>1535.09</v>
      </c>
      <c r="E66" s="8"/>
      <c r="F66" s="8"/>
    </row>
    <row r="67" spans="1:6">
      <c r="A67" s="20">
        <f t="shared" si="0"/>
        <v>12</v>
      </c>
      <c r="B67" s="37" t="s">
        <v>32</v>
      </c>
      <c r="C67" s="18" t="s">
        <v>23</v>
      </c>
      <c r="D67" s="19">
        <v>427</v>
      </c>
      <c r="E67" s="8"/>
      <c r="F67" s="8"/>
    </row>
    <row r="68" spans="1:6">
      <c r="A68" s="20">
        <f t="shared" si="0"/>
        <v>13</v>
      </c>
      <c r="B68" s="37" t="s">
        <v>33</v>
      </c>
      <c r="C68" s="18" t="s">
        <v>23</v>
      </c>
      <c r="D68" s="19">
        <v>265</v>
      </c>
      <c r="E68" s="8"/>
      <c r="F68" s="8"/>
    </row>
    <row r="69" spans="1:6" ht="30">
      <c r="A69" s="20">
        <f t="shared" si="0"/>
        <v>14</v>
      </c>
      <c r="B69" s="38" t="s">
        <v>141</v>
      </c>
      <c r="C69" s="18" t="s">
        <v>23</v>
      </c>
      <c r="D69" s="19">
        <v>68</v>
      </c>
      <c r="E69" s="8"/>
      <c r="F69" s="8"/>
    </row>
    <row r="70" spans="1:6">
      <c r="A70" s="20">
        <f t="shared" si="0"/>
        <v>15</v>
      </c>
      <c r="B70" s="37" t="s">
        <v>34</v>
      </c>
      <c r="C70" s="18" t="s">
        <v>23</v>
      </c>
      <c r="D70" s="19">
        <v>25.9</v>
      </c>
      <c r="E70" s="8"/>
      <c r="F70" s="8"/>
    </row>
    <row r="71" spans="1:6" ht="30">
      <c r="A71" s="20">
        <f t="shared" si="0"/>
        <v>16</v>
      </c>
      <c r="B71" s="38" t="s">
        <v>143</v>
      </c>
      <c r="C71" s="18" t="s">
        <v>23</v>
      </c>
      <c r="D71" s="19">
        <v>33.15</v>
      </c>
      <c r="E71" s="8"/>
      <c r="F71" s="8"/>
    </row>
    <row r="72" spans="1:6">
      <c r="A72" s="20">
        <f t="shared" ref="A72:A133" si="1">A71+1</f>
        <v>17</v>
      </c>
      <c r="B72" s="37" t="s">
        <v>35</v>
      </c>
      <c r="C72" s="18" t="s">
        <v>36</v>
      </c>
      <c r="D72" s="19">
        <v>1</v>
      </c>
      <c r="E72" s="8"/>
      <c r="F72" s="8"/>
    </row>
    <row r="73" spans="1:6">
      <c r="A73" s="20">
        <f t="shared" si="1"/>
        <v>18</v>
      </c>
      <c r="B73" s="37" t="s">
        <v>37</v>
      </c>
      <c r="C73" s="18" t="s">
        <v>38</v>
      </c>
      <c r="D73" s="19">
        <v>67.86</v>
      </c>
      <c r="E73" s="8"/>
      <c r="F73" s="8"/>
    </row>
    <row r="74" spans="1:6">
      <c r="A74" s="20">
        <f t="shared" si="1"/>
        <v>19</v>
      </c>
      <c r="B74" s="37" t="s">
        <v>39</v>
      </c>
      <c r="C74" s="18" t="s">
        <v>38</v>
      </c>
      <c r="D74" s="19">
        <v>180</v>
      </c>
      <c r="E74" s="8"/>
      <c r="F74" s="8"/>
    </row>
    <row r="75" spans="1:6">
      <c r="A75" s="20">
        <f t="shared" si="1"/>
        <v>20</v>
      </c>
      <c r="B75" s="37" t="s">
        <v>40</v>
      </c>
      <c r="C75" s="18" t="s">
        <v>38</v>
      </c>
      <c r="D75" s="19">
        <v>180</v>
      </c>
      <c r="E75" s="8"/>
      <c r="F75" s="8"/>
    </row>
    <row r="76" spans="1:6">
      <c r="A76" s="20">
        <f t="shared" si="1"/>
        <v>21</v>
      </c>
      <c r="B76" s="37" t="s">
        <v>41</v>
      </c>
      <c r="C76" s="18" t="s">
        <v>38</v>
      </c>
      <c r="D76" s="19">
        <v>99.65</v>
      </c>
      <c r="E76" s="8"/>
      <c r="F76" s="8"/>
    </row>
    <row r="77" spans="1:6">
      <c r="A77" s="20">
        <f t="shared" si="1"/>
        <v>22</v>
      </c>
      <c r="B77" s="37" t="s">
        <v>42</v>
      </c>
      <c r="C77" s="18" t="s">
        <v>38</v>
      </c>
      <c r="D77" s="19">
        <v>101</v>
      </c>
      <c r="E77" s="8"/>
      <c r="F77" s="8"/>
    </row>
    <row r="78" spans="1:6" ht="30">
      <c r="A78" s="20">
        <f t="shared" si="1"/>
        <v>23</v>
      </c>
      <c r="B78" s="39" t="s">
        <v>43</v>
      </c>
      <c r="C78" s="18"/>
      <c r="D78" s="19"/>
      <c r="E78" s="8"/>
      <c r="F78" s="21"/>
    </row>
    <row r="79" spans="1:6">
      <c r="A79" s="20" t="s">
        <v>149</v>
      </c>
      <c r="B79" s="37"/>
      <c r="C79" s="18"/>
      <c r="D79" s="19"/>
      <c r="E79" s="8"/>
      <c r="F79" s="8"/>
    </row>
    <row r="80" spans="1:6">
      <c r="A80" s="20" t="s">
        <v>149</v>
      </c>
      <c r="B80" s="36" t="s">
        <v>44</v>
      </c>
      <c r="C80" s="18"/>
      <c r="D80" s="19"/>
      <c r="E80" s="8"/>
      <c r="F80" s="8"/>
    </row>
    <row r="81" spans="1:6">
      <c r="A81" s="20">
        <v>1</v>
      </c>
      <c r="B81" s="37" t="s">
        <v>45</v>
      </c>
      <c r="C81" s="18" t="s">
        <v>23</v>
      </c>
      <c r="D81" s="19">
        <v>65</v>
      </c>
      <c r="E81" s="8"/>
      <c r="F81" s="8"/>
    </row>
    <row r="82" spans="1:6">
      <c r="A82" s="20">
        <f t="shared" si="1"/>
        <v>2</v>
      </c>
      <c r="B82" s="37" t="s">
        <v>142</v>
      </c>
      <c r="C82" s="18" t="s">
        <v>23</v>
      </c>
      <c r="D82" s="19">
        <v>195</v>
      </c>
      <c r="E82" s="8"/>
      <c r="F82" s="8"/>
    </row>
    <row r="83" spans="1:6">
      <c r="A83" s="20">
        <f t="shared" si="1"/>
        <v>3</v>
      </c>
      <c r="B83" s="37" t="s">
        <v>46</v>
      </c>
      <c r="C83" s="18" t="s">
        <v>23</v>
      </c>
      <c r="D83" s="19">
        <v>375.41</v>
      </c>
      <c r="E83" s="8"/>
      <c r="F83" s="8"/>
    </row>
    <row r="84" spans="1:6">
      <c r="A84" s="20">
        <f t="shared" si="1"/>
        <v>4</v>
      </c>
      <c r="B84" s="37" t="s">
        <v>47</v>
      </c>
      <c r="C84" s="18" t="s">
        <v>23</v>
      </c>
      <c r="D84" s="19">
        <v>199</v>
      </c>
      <c r="E84" s="8"/>
      <c r="F84" s="8"/>
    </row>
    <row r="85" spans="1:6">
      <c r="A85" s="20">
        <f t="shared" si="1"/>
        <v>5</v>
      </c>
      <c r="B85" s="37" t="s">
        <v>48</v>
      </c>
      <c r="C85" s="18" t="s">
        <v>23</v>
      </c>
      <c r="D85" s="19">
        <v>69.13</v>
      </c>
      <c r="E85" s="8"/>
      <c r="F85" s="8"/>
    </row>
    <row r="86" spans="1:6" ht="30">
      <c r="A86" s="20">
        <f t="shared" si="1"/>
        <v>6</v>
      </c>
      <c r="B86" s="38" t="s">
        <v>49</v>
      </c>
      <c r="C86" s="18" t="s">
        <v>23</v>
      </c>
      <c r="D86" s="19">
        <v>30.76</v>
      </c>
      <c r="E86" s="8"/>
      <c r="F86" s="8"/>
    </row>
    <row r="87" spans="1:6">
      <c r="A87" s="20">
        <f t="shared" si="1"/>
        <v>7</v>
      </c>
      <c r="B87" s="36" t="s">
        <v>50</v>
      </c>
      <c r="C87" s="18"/>
      <c r="D87" s="19"/>
      <c r="E87" s="8"/>
      <c r="F87" s="22"/>
    </row>
    <row r="88" spans="1:6">
      <c r="A88" s="20" t="s">
        <v>149</v>
      </c>
      <c r="B88" s="37"/>
      <c r="C88" s="18"/>
      <c r="D88" s="19"/>
      <c r="E88" s="8"/>
      <c r="F88" s="22"/>
    </row>
    <row r="89" spans="1:6">
      <c r="A89" s="20" t="s">
        <v>149</v>
      </c>
      <c r="B89" s="36" t="s">
        <v>51</v>
      </c>
      <c r="C89" s="18"/>
      <c r="D89" s="19"/>
      <c r="E89" s="8"/>
      <c r="F89" s="20"/>
    </row>
    <row r="90" spans="1:6">
      <c r="A90" s="20">
        <v>1</v>
      </c>
      <c r="B90" s="37" t="s">
        <v>52</v>
      </c>
      <c r="C90" s="18" t="s">
        <v>53</v>
      </c>
      <c r="D90" s="19">
        <v>15</v>
      </c>
      <c r="E90" s="8"/>
      <c r="F90" s="8"/>
    </row>
    <row r="91" spans="1:6">
      <c r="A91" s="20">
        <f t="shared" si="1"/>
        <v>2</v>
      </c>
      <c r="B91" s="37" t="s">
        <v>144</v>
      </c>
      <c r="C91" s="18" t="s">
        <v>53</v>
      </c>
      <c r="D91" s="19">
        <v>10</v>
      </c>
      <c r="E91" s="8"/>
      <c r="F91" s="8"/>
    </row>
    <row r="92" spans="1:6" ht="30">
      <c r="A92" s="20">
        <f t="shared" si="1"/>
        <v>3</v>
      </c>
      <c r="B92" s="38" t="s">
        <v>145</v>
      </c>
      <c r="C92" s="18" t="s">
        <v>53</v>
      </c>
      <c r="D92" s="19">
        <v>6</v>
      </c>
      <c r="E92" s="8"/>
      <c r="F92" s="8"/>
    </row>
    <row r="93" spans="1:6">
      <c r="A93" s="20">
        <f t="shared" si="1"/>
        <v>4</v>
      </c>
      <c r="B93" s="37" t="s">
        <v>147</v>
      </c>
      <c r="C93" s="18" t="s">
        <v>23</v>
      </c>
      <c r="D93" s="30">
        <v>23.28</v>
      </c>
      <c r="E93" s="8"/>
      <c r="F93" s="8"/>
    </row>
    <row r="94" spans="1:6">
      <c r="A94" s="20">
        <f t="shared" si="1"/>
        <v>5</v>
      </c>
      <c r="B94" s="37" t="s">
        <v>146</v>
      </c>
      <c r="C94" s="18" t="s">
        <v>23</v>
      </c>
      <c r="D94" s="30">
        <v>32.380000000000003</v>
      </c>
      <c r="E94" s="8"/>
      <c r="F94" s="8"/>
    </row>
    <row r="95" spans="1:6">
      <c r="A95" s="20">
        <f t="shared" si="1"/>
        <v>6</v>
      </c>
      <c r="B95" s="36" t="s">
        <v>54</v>
      </c>
      <c r="C95" s="18"/>
      <c r="D95" s="18"/>
      <c r="E95" s="20"/>
      <c r="F95" s="22"/>
    </row>
    <row r="96" spans="1:6">
      <c r="A96" s="20" t="s">
        <v>149</v>
      </c>
      <c r="B96" s="36"/>
      <c r="C96" s="18"/>
      <c r="D96" s="18"/>
      <c r="E96" s="20"/>
      <c r="F96" s="22"/>
    </row>
    <row r="97" spans="1:8" s="26" customFormat="1">
      <c r="A97" s="20" t="s">
        <v>149</v>
      </c>
      <c r="B97" s="36" t="s">
        <v>55</v>
      </c>
      <c r="C97" s="23"/>
      <c r="D97" s="24"/>
      <c r="E97" s="25"/>
      <c r="F97" s="25"/>
    </row>
    <row r="98" spans="1:8" s="26" customFormat="1">
      <c r="A98" s="20">
        <v>1</v>
      </c>
      <c r="B98" s="40" t="s">
        <v>56</v>
      </c>
      <c r="C98" s="18" t="s">
        <v>53</v>
      </c>
      <c r="D98" s="23">
        <v>5</v>
      </c>
      <c r="E98" s="25"/>
      <c r="F98" s="8"/>
    </row>
    <row r="99" spans="1:8" s="26" customFormat="1">
      <c r="A99" s="20">
        <f t="shared" si="1"/>
        <v>2</v>
      </c>
      <c r="B99" s="37" t="s">
        <v>57</v>
      </c>
      <c r="C99" s="18" t="s">
        <v>53</v>
      </c>
      <c r="D99" s="23">
        <v>4</v>
      </c>
      <c r="E99" s="8"/>
      <c r="F99" s="8"/>
    </row>
    <row r="100" spans="1:8" s="26" customFormat="1">
      <c r="A100" s="20">
        <f t="shared" si="1"/>
        <v>3</v>
      </c>
      <c r="B100" s="37" t="s">
        <v>58</v>
      </c>
      <c r="C100" s="18" t="s">
        <v>53</v>
      </c>
      <c r="D100" s="23">
        <v>6</v>
      </c>
      <c r="E100" s="8"/>
      <c r="F100" s="8"/>
    </row>
    <row r="101" spans="1:8" s="26" customFormat="1">
      <c r="A101" s="20">
        <f t="shared" si="1"/>
        <v>4</v>
      </c>
      <c r="B101" s="37" t="s">
        <v>59</v>
      </c>
      <c r="C101" s="18" t="s">
        <v>53</v>
      </c>
      <c r="D101" s="23">
        <v>5</v>
      </c>
      <c r="E101" s="8"/>
      <c r="F101" s="8"/>
    </row>
    <row r="102" spans="1:8" s="26" customFormat="1">
      <c r="A102" s="20">
        <f t="shared" si="1"/>
        <v>5</v>
      </c>
      <c r="B102" s="37" t="s">
        <v>60</v>
      </c>
      <c r="C102" s="18" t="s">
        <v>53</v>
      </c>
      <c r="D102" s="23">
        <v>7</v>
      </c>
      <c r="E102" s="8"/>
      <c r="F102" s="8"/>
    </row>
    <row r="103" spans="1:8" s="26" customFormat="1">
      <c r="A103" s="20">
        <f t="shared" si="1"/>
        <v>6</v>
      </c>
      <c r="B103" s="37" t="s">
        <v>61</v>
      </c>
      <c r="C103" s="18" t="s">
        <v>38</v>
      </c>
      <c r="D103" s="23">
        <v>42</v>
      </c>
      <c r="E103" s="8"/>
      <c r="F103" s="8"/>
    </row>
    <row r="104" spans="1:8" s="26" customFormat="1">
      <c r="A104" s="20">
        <f t="shared" si="1"/>
        <v>7</v>
      </c>
      <c r="B104" s="37" t="s">
        <v>62</v>
      </c>
      <c r="C104" s="18" t="s">
        <v>38</v>
      </c>
      <c r="D104" s="23">
        <v>18</v>
      </c>
      <c r="E104" s="8"/>
      <c r="F104" s="8"/>
    </row>
    <row r="105" spans="1:8" s="26" customFormat="1">
      <c r="A105" s="20">
        <f t="shared" si="1"/>
        <v>8</v>
      </c>
      <c r="B105" s="37" t="s">
        <v>63</v>
      </c>
      <c r="C105" s="18" t="s">
        <v>38</v>
      </c>
      <c r="D105" s="23">
        <v>30</v>
      </c>
      <c r="E105" s="8"/>
      <c r="F105" s="8"/>
    </row>
    <row r="106" spans="1:8" s="26" customFormat="1">
      <c r="A106" s="20">
        <f t="shared" si="1"/>
        <v>9</v>
      </c>
      <c r="B106" s="37" t="s">
        <v>64</v>
      </c>
      <c r="C106" s="18" t="s">
        <v>38</v>
      </c>
      <c r="D106" s="23">
        <v>72</v>
      </c>
      <c r="E106" s="27"/>
      <c r="F106" s="8"/>
    </row>
    <row r="107" spans="1:8" s="26" customFormat="1">
      <c r="A107" s="20">
        <f t="shared" si="1"/>
        <v>10</v>
      </c>
      <c r="B107" s="37" t="s">
        <v>65</v>
      </c>
      <c r="C107" s="18" t="s">
        <v>38</v>
      </c>
      <c r="D107" s="23">
        <v>12</v>
      </c>
      <c r="E107" s="27"/>
      <c r="F107" s="8"/>
    </row>
    <row r="108" spans="1:8" s="26" customFormat="1">
      <c r="A108" s="20">
        <f t="shared" si="1"/>
        <v>11</v>
      </c>
      <c r="B108" s="37" t="s">
        <v>66</v>
      </c>
      <c r="C108" s="18" t="s">
        <v>38</v>
      </c>
      <c r="D108" s="23">
        <v>12</v>
      </c>
      <c r="E108" s="27"/>
      <c r="F108" s="8"/>
    </row>
    <row r="109" spans="1:8" s="26" customFormat="1">
      <c r="A109" s="20">
        <f t="shared" si="1"/>
        <v>12</v>
      </c>
      <c r="B109" s="37" t="s">
        <v>67</v>
      </c>
      <c r="C109" s="18" t="s">
        <v>38</v>
      </c>
      <c r="D109" s="23">
        <v>30</v>
      </c>
      <c r="E109" s="28"/>
      <c r="F109" s="8"/>
    </row>
    <row r="110" spans="1:8" s="26" customFormat="1" ht="30">
      <c r="A110" s="20">
        <f t="shared" si="1"/>
        <v>13</v>
      </c>
      <c r="B110" s="38" t="s">
        <v>68</v>
      </c>
      <c r="C110" s="23" t="s">
        <v>69</v>
      </c>
      <c r="D110" s="23">
        <v>1</v>
      </c>
      <c r="E110" s="8"/>
      <c r="F110" s="8"/>
    </row>
    <row r="111" spans="1:8" ht="30">
      <c r="A111" s="20">
        <f t="shared" si="1"/>
        <v>14</v>
      </c>
      <c r="B111" s="38" t="s">
        <v>70</v>
      </c>
      <c r="C111" s="23" t="s">
        <v>69</v>
      </c>
      <c r="D111" s="18">
        <v>1</v>
      </c>
      <c r="E111" s="8"/>
      <c r="F111" s="8"/>
      <c r="H111" s="29"/>
    </row>
    <row r="112" spans="1:8">
      <c r="A112" s="20">
        <f t="shared" si="1"/>
        <v>15</v>
      </c>
      <c r="B112" s="38" t="s">
        <v>71</v>
      </c>
      <c r="C112" s="18" t="s">
        <v>53</v>
      </c>
      <c r="D112" s="23">
        <v>2</v>
      </c>
      <c r="E112" s="8"/>
      <c r="F112" s="8"/>
    </row>
    <row r="113" spans="1:6">
      <c r="A113" s="20">
        <f t="shared" si="1"/>
        <v>16</v>
      </c>
      <c r="B113" s="38" t="s">
        <v>72</v>
      </c>
      <c r="C113" s="18" t="s">
        <v>53</v>
      </c>
      <c r="D113" s="23">
        <v>1</v>
      </c>
      <c r="E113" s="8"/>
      <c r="F113" s="8"/>
    </row>
    <row r="114" spans="1:6">
      <c r="A114" s="20" t="s">
        <v>149</v>
      </c>
      <c r="B114" s="39" t="s">
        <v>73</v>
      </c>
      <c r="C114" s="18"/>
      <c r="D114" s="23"/>
      <c r="E114" s="8"/>
      <c r="F114" s="8"/>
    </row>
    <row r="115" spans="1:6">
      <c r="A115" s="20">
        <v>1</v>
      </c>
      <c r="B115" s="38" t="s">
        <v>74</v>
      </c>
      <c r="C115" s="18" t="s">
        <v>38</v>
      </c>
      <c r="D115" s="23">
        <v>48</v>
      </c>
      <c r="E115" s="8"/>
      <c r="F115" s="8"/>
    </row>
    <row r="116" spans="1:6">
      <c r="A116" s="20">
        <f t="shared" si="1"/>
        <v>2</v>
      </c>
      <c r="B116" s="38" t="s">
        <v>75</v>
      </c>
      <c r="C116" s="18" t="s">
        <v>53</v>
      </c>
      <c r="D116" s="23">
        <v>4</v>
      </c>
      <c r="E116" s="8"/>
      <c r="F116" s="8"/>
    </row>
    <row r="117" spans="1:6">
      <c r="A117" s="20">
        <f t="shared" si="1"/>
        <v>3</v>
      </c>
      <c r="B117" s="38" t="s">
        <v>76</v>
      </c>
      <c r="C117" s="18" t="s">
        <v>53</v>
      </c>
      <c r="D117" s="23">
        <v>10</v>
      </c>
      <c r="E117" s="8"/>
      <c r="F117" s="8"/>
    </row>
    <row r="118" spans="1:6" ht="30">
      <c r="A118" s="20">
        <f t="shared" si="1"/>
        <v>4</v>
      </c>
      <c r="B118" s="38" t="s">
        <v>77</v>
      </c>
      <c r="C118" s="18" t="s">
        <v>38</v>
      </c>
      <c r="D118" s="23">
        <v>40</v>
      </c>
      <c r="E118" s="8"/>
      <c r="F118" s="8"/>
    </row>
    <row r="119" spans="1:6">
      <c r="A119" s="20">
        <f t="shared" si="1"/>
        <v>5</v>
      </c>
      <c r="B119" s="36" t="s">
        <v>78</v>
      </c>
      <c r="C119" s="18"/>
      <c r="D119" s="18"/>
      <c r="E119" s="20"/>
      <c r="F119" s="22"/>
    </row>
    <row r="120" spans="1:6">
      <c r="A120" s="20" t="s">
        <v>150</v>
      </c>
      <c r="B120" s="36"/>
      <c r="C120" s="18"/>
      <c r="D120" s="18"/>
      <c r="E120" s="20"/>
      <c r="F120" s="22"/>
    </row>
    <row r="121" spans="1:6">
      <c r="A121" s="20" t="s">
        <v>149</v>
      </c>
      <c r="B121" s="36" t="s">
        <v>79</v>
      </c>
      <c r="C121" s="18"/>
      <c r="D121" s="18"/>
      <c r="E121" s="20"/>
      <c r="F121" s="22"/>
    </row>
    <row r="122" spans="1:6">
      <c r="A122" s="20" t="s">
        <v>149</v>
      </c>
      <c r="B122" s="36" t="s">
        <v>80</v>
      </c>
      <c r="C122" s="18"/>
      <c r="D122" s="18"/>
      <c r="E122" s="20"/>
      <c r="F122" s="22"/>
    </row>
    <row r="123" spans="1:6" ht="45">
      <c r="A123" s="20">
        <v>1</v>
      </c>
      <c r="B123" s="38" t="s">
        <v>81</v>
      </c>
      <c r="C123" s="18" t="s">
        <v>53</v>
      </c>
      <c r="D123" s="18">
        <v>5</v>
      </c>
      <c r="E123" s="20"/>
      <c r="F123" s="22"/>
    </row>
    <row r="124" spans="1:6">
      <c r="A124" s="20">
        <f t="shared" si="1"/>
        <v>2</v>
      </c>
      <c r="B124" s="40" t="s">
        <v>82</v>
      </c>
      <c r="C124" s="18" t="s">
        <v>53</v>
      </c>
      <c r="D124" s="18">
        <v>5</v>
      </c>
      <c r="E124" s="20"/>
      <c r="F124" s="22"/>
    </row>
    <row r="125" spans="1:6" ht="45">
      <c r="A125" s="20">
        <f t="shared" si="1"/>
        <v>3</v>
      </c>
      <c r="B125" s="38" t="s">
        <v>83</v>
      </c>
      <c r="C125" s="18" t="s">
        <v>53</v>
      </c>
      <c r="D125" s="18">
        <v>5</v>
      </c>
      <c r="E125" s="20"/>
      <c r="F125" s="22"/>
    </row>
    <row r="126" spans="1:6" ht="30">
      <c r="A126" s="20">
        <f t="shared" si="1"/>
        <v>4</v>
      </c>
      <c r="B126" s="38" t="s">
        <v>84</v>
      </c>
      <c r="C126" s="18" t="s">
        <v>53</v>
      </c>
      <c r="D126" s="18">
        <v>5</v>
      </c>
      <c r="E126" s="20"/>
      <c r="F126" s="22"/>
    </row>
    <row r="127" spans="1:6">
      <c r="A127" s="20">
        <f t="shared" si="1"/>
        <v>5</v>
      </c>
      <c r="B127" s="38" t="s">
        <v>85</v>
      </c>
      <c r="C127" s="18" t="s">
        <v>53</v>
      </c>
      <c r="D127" s="18">
        <v>10</v>
      </c>
      <c r="E127" s="20"/>
      <c r="F127" s="22"/>
    </row>
    <row r="128" spans="1:6">
      <c r="A128" s="20">
        <f t="shared" si="1"/>
        <v>6</v>
      </c>
      <c r="B128" s="38" t="s">
        <v>86</v>
      </c>
      <c r="C128" s="18" t="s">
        <v>53</v>
      </c>
      <c r="D128" s="18">
        <v>2</v>
      </c>
      <c r="E128" s="20"/>
      <c r="F128" s="22"/>
    </row>
    <row r="129" spans="1:6" ht="30">
      <c r="A129" s="20">
        <f t="shared" si="1"/>
        <v>7</v>
      </c>
      <c r="B129" s="38" t="s">
        <v>87</v>
      </c>
      <c r="C129" s="18" t="s">
        <v>53</v>
      </c>
      <c r="D129" s="18">
        <v>35</v>
      </c>
      <c r="E129" s="20"/>
      <c r="F129" s="22"/>
    </row>
    <row r="130" spans="1:6">
      <c r="A130" s="20">
        <f t="shared" si="1"/>
        <v>8</v>
      </c>
      <c r="B130" s="38" t="s">
        <v>88</v>
      </c>
      <c r="C130" s="18" t="s">
        <v>53</v>
      </c>
      <c r="D130" s="18">
        <v>20</v>
      </c>
      <c r="E130" s="20"/>
      <c r="F130" s="22"/>
    </row>
    <row r="131" spans="1:6" ht="45">
      <c r="A131" s="20">
        <f t="shared" si="1"/>
        <v>9</v>
      </c>
      <c r="B131" s="38" t="s">
        <v>89</v>
      </c>
      <c r="C131" s="18" t="s">
        <v>53</v>
      </c>
      <c r="D131" s="18">
        <v>20</v>
      </c>
      <c r="E131" s="20"/>
      <c r="F131" s="22"/>
    </row>
    <row r="132" spans="1:6" ht="30">
      <c r="A132" s="20">
        <f t="shared" si="1"/>
        <v>10</v>
      </c>
      <c r="B132" s="38" t="s">
        <v>90</v>
      </c>
      <c r="C132" s="18" t="s">
        <v>53</v>
      </c>
      <c r="D132" s="18">
        <v>70</v>
      </c>
      <c r="E132" s="20"/>
      <c r="F132" s="22"/>
    </row>
    <row r="133" spans="1:6">
      <c r="A133" s="20">
        <f t="shared" si="1"/>
        <v>11</v>
      </c>
      <c r="B133" s="39" t="s">
        <v>91</v>
      </c>
      <c r="C133" s="18"/>
      <c r="D133" s="18"/>
      <c r="E133" s="20"/>
      <c r="F133" s="22"/>
    </row>
    <row r="134" spans="1:6">
      <c r="A134" s="20" t="s">
        <v>149</v>
      </c>
      <c r="B134" s="39" t="s">
        <v>92</v>
      </c>
      <c r="C134" s="18"/>
      <c r="D134" s="18"/>
      <c r="E134" s="20"/>
      <c r="F134" s="22"/>
    </row>
    <row r="135" spans="1:6" ht="45">
      <c r="A135" s="20">
        <v>1</v>
      </c>
      <c r="B135" s="38" t="s">
        <v>93</v>
      </c>
      <c r="C135" s="18" t="s">
        <v>53</v>
      </c>
      <c r="D135" s="18">
        <v>1</v>
      </c>
      <c r="E135" s="20"/>
      <c r="F135" s="22"/>
    </row>
    <row r="136" spans="1:6">
      <c r="A136" s="20">
        <f t="shared" ref="A136:A190" si="2">A135+1</f>
        <v>2</v>
      </c>
      <c r="B136" s="37" t="s">
        <v>82</v>
      </c>
      <c r="C136" s="18" t="s">
        <v>53</v>
      </c>
      <c r="D136" s="18">
        <v>1</v>
      </c>
      <c r="E136" s="20"/>
      <c r="F136" s="22"/>
    </row>
    <row r="137" spans="1:6" ht="45">
      <c r="A137" s="20">
        <f t="shared" si="2"/>
        <v>3</v>
      </c>
      <c r="B137" s="38" t="s">
        <v>83</v>
      </c>
      <c r="C137" s="18" t="s">
        <v>53</v>
      </c>
      <c r="D137" s="18">
        <v>5</v>
      </c>
      <c r="E137" s="20"/>
      <c r="F137" s="22"/>
    </row>
    <row r="138" spans="1:6" ht="30">
      <c r="A138" s="20">
        <f t="shared" si="2"/>
        <v>4</v>
      </c>
      <c r="B138" s="38" t="s">
        <v>84</v>
      </c>
      <c r="C138" s="18" t="s">
        <v>53</v>
      </c>
      <c r="D138" s="18">
        <v>10</v>
      </c>
      <c r="E138" s="20"/>
      <c r="F138" s="22"/>
    </row>
    <row r="139" spans="1:6">
      <c r="A139" s="20">
        <f t="shared" si="2"/>
        <v>5</v>
      </c>
      <c r="B139" s="38" t="s">
        <v>85</v>
      </c>
      <c r="C139" s="18" t="s">
        <v>53</v>
      </c>
      <c r="D139" s="18">
        <v>3</v>
      </c>
      <c r="E139" s="20"/>
      <c r="F139" s="22"/>
    </row>
    <row r="140" spans="1:6">
      <c r="A140" s="20">
        <f t="shared" si="2"/>
        <v>6</v>
      </c>
      <c r="B140" s="38" t="s">
        <v>86</v>
      </c>
      <c r="C140" s="18" t="s">
        <v>53</v>
      </c>
      <c r="D140" s="18">
        <v>3</v>
      </c>
      <c r="E140" s="20"/>
      <c r="F140" s="22"/>
    </row>
    <row r="141" spans="1:6" ht="30">
      <c r="A141" s="20">
        <f t="shared" si="2"/>
        <v>7</v>
      </c>
      <c r="B141" s="38" t="s">
        <v>87</v>
      </c>
      <c r="C141" s="18" t="s">
        <v>53</v>
      </c>
      <c r="D141" s="18">
        <v>56</v>
      </c>
      <c r="E141" s="20"/>
      <c r="F141" s="22"/>
    </row>
    <row r="142" spans="1:6" ht="45">
      <c r="A142" s="20">
        <f t="shared" si="2"/>
        <v>8</v>
      </c>
      <c r="B142" s="38" t="s">
        <v>89</v>
      </c>
      <c r="C142" s="18" t="s">
        <v>53</v>
      </c>
      <c r="D142" s="18">
        <v>5</v>
      </c>
      <c r="E142" s="20"/>
      <c r="F142" s="22"/>
    </row>
    <row r="143" spans="1:6" ht="45">
      <c r="A143" s="20">
        <f t="shared" si="2"/>
        <v>9</v>
      </c>
      <c r="B143" s="38" t="s">
        <v>94</v>
      </c>
      <c r="C143" s="18" t="s">
        <v>53</v>
      </c>
      <c r="D143" s="18">
        <v>5</v>
      </c>
      <c r="E143" s="20"/>
      <c r="F143" s="22"/>
    </row>
    <row r="144" spans="1:6" ht="30">
      <c r="A144" s="20">
        <f t="shared" si="2"/>
        <v>10</v>
      </c>
      <c r="B144" s="38" t="s">
        <v>95</v>
      </c>
      <c r="C144" s="18" t="s">
        <v>53</v>
      </c>
      <c r="D144" s="18">
        <v>31</v>
      </c>
      <c r="E144" s="20"/>
      <c r="F144" s="22"/>
    </row>
    <row r="145" spans="1:6" ht="30">
      <c r="A145" s="20">
        <f t="shared" si="2"/>
        <v>11</v>
      </c>
      <c r="B145" s="38" t="s">
        <v>96</v>
      </c>
      <c r="C145" s="18" t="s">
        <v>53</v>
      </c>
      <c r="D145" s="18">
        <v>5</v>
      </c>
      <c r="E145" s="20"/>
      <c r="F145" s="22"/>
    </row>
    <row r="146" spans="1:6">
      <c r="A146" s="20">
        <f t="shared" si="2"/>
        <v>12</v>
      </c>
      <c r="B146" s="39" t="s">
        <v>97</v>
      </c>
      <c r="C146" s="18"/>
      <c r="D146" s="18"/>
      <c r="E146" s="20"/>
      <c r="F146" s="22"/>
    </row>
    <row r="147" spans="1:6">
      <c r="A147" s="20" t="s">
        <v>149</v>
      </c>
      <c r="B147" s="39" t="s">
        <v>98</v>
      </c>
      <c r="C147" s="18"/>
      <c r="D147" s="18"/>
      <c r="E147" s="20"/>
      <c r="F147" s="22"/>
    </row>
    <row r="148" spans="1:6" ht="45">
      <c r="A148" s="20">
        <v>1</v>
      </c>
      <c r="B148" s="38" t="s">
        <v>99</v>
      </c>
      <c r="C148" s="18" t="s">
        <v>53</v>
      </c>
      <c r="D148" s="18">
        <v>1</v>
      </c>
      <c r="E148" s="20"/>
      <c r="F148" s="22"/>
    </row>
    <row r="149" spans="1:6">
      <c r="A149" s="20">
        <f t="shared" si="2"/>
        <v>2</v>
      </c>
      <c r="B149" s="37" t="s">
        <v>100</v>
      </c>
      <c r="C149" s="18" t="s">
        <v>53</v>
      </c>
      <c r="D149" s="18">
        <v>1</v>
      </c>
      <c r="E149" s="20"/>
      <c r="F149" s="22"/>
    </row>
    <row r="150" spans="1:6" ht="45">
      <c r="A150" s="20">
        <f t="shared" si="2"/>
        <v>3</v>
      </c>
      <c r="B150" s="38" t="s">
        <v>101</v>
      </c>
      <c r="C150" s="18" t="s">
        <v>38</v>
      </c>
      <c r="D150" s="18">
        <v>739</v>
      </c>
      <c r="E150" s="20"/>
      <c r="F150" s="22"/>
    </row>
    <row r="151" spans="1:6" ht="30">
      <c r="A151" s="20">
        <f t="shared" si="2"/>
        <v>4</v>
      </c>
      <c r="B151" s="38" t="s">
        <v>84</v>
      </c>
      <c r="C151" s="18" t="s">
        <v>53</v>
      </c>
      <c r="D151" s="18">
        <v>6</v>
      </c>
      <c r="E151" s="20"/>
      <c r="F151" s="22"/>
    </row>
    <row r="152" spans="1:6">
      <c r="A152" s="20">
        <f t="shared" si="2"/>
        <v>5</v>
      </c>
      <c r="B152" s="38" t="s">
        <v>85</v>
      </c>
      <c r="C152" s="18" t="s">
        <v>53</v>
      </c>
      <c r="D152" s="18">
        <v>3</v>
      </c>
      <c r="E152" s="20"/>
      <c r="F152" s="22"/>
    </row>
    <row r="153" spans="1:6">
      <c r="A153" s="20">
        <f t="shared" si="2"/>
        <v>6</v>
      </c>
      <c r="B153" s="38" t="s">
        <v>102</v>
      </c>
      <c r="C153" s="18" t="s">
        <v>53</v>
      </c>
      <c r="D153" s="18">
        <v>4</v>
      </c>
      <c r="E153" s="20"/>
      <c r="F153" s="22"/>
    </row>
    <row r="154" spans="1:6">
      <c r="A154" s="20">
        <f t="shared" si="2"/>
        <v>7</v>
      </c>
      <c r="B154" s="38" t="s">
        <v>86</v>
      </c>
      <c r="C154" s="18" t="s">
        <v>53</v>
      </c>
      <c r="D154" s="18">
        <v>2</v>
      </c>
      <c r="E154" s="20"/>
      <c r="F154" s="22"/>
    </row>
    <row r="155" spans="1:6" ht="30">
      <c r="A155" s="20">
        <f t="shared" si="2"/>
        <v>8</v>
      </c>
      <c r="B155" s="38" t="s">
        <v>103</v>
      </c>
      <c r="C155" s="18" t="s">
        <v>53</v>
      </c>
      <c r="D155" s="18">
        <v>31</v>
      </c>
      <c r="E155" s="20"/>
      <c r="F155" s="22"/>
    </row>
    <row r="156" spans="1:6" ht="30">
      <c r="A156" s="20">
        <f t="shared" si="2"/>
        <v>9</v>
      </c>
      <c r="B156" s="38" t="s">
        <v>104</v>
      </c>
      <c r="C156" s="18" t="s">
        <v>53</v>
      </c>
      <c r="D156" s="18">
        <v>34</v>
      </c>
      <c r="E156" s="20"/>
      <c r="F156" s="22"/>
    </row>
    <row r="157" spans="1:6">
      <c r="A157" s="20">
        <f t="shared" si="2"/>
        <v>10</v>
      </c>
      <c r="B157" s="38" t="s">
        <v>88</v>
      </c>
      <c r="C157" s="18" t="s">
        <v>53</v>
      </c>
      <c r="D157" s="18">
        <v>160</v>
      </c>
      <c r="E157" s="20"/>
      <c r="F157" s="22"/>
    </row>
    <row r="158" spans="1:6" ht="60">
      <c r="A158" s="20">
        <f t="shared" si="2"/>
        <v>11</v>
      </c>
      <c r="B158" s="38" t="s">
        <v>105</v>
      </c>
      <c r="C158" s="18" t="s">
        <v>53</v>
      </c>
      <c r="D158" s="18">
        <v>7</v>
      </c>
      <c r="E158" s="20"/>
      <c r="F158" s="22"/>
    </row>
    <row r="159" spans="1:6" ht="75">
      <c r="A159" s="20">
        <f t="shared" si="2"/>
        <v>12</v>
      </c>
      <c r="B159" s="41" t="s">
        <v>106</v>
      </c>
      <c r="C159" s="18" t="s">
        <v>53</v>
      </c>
      <c r="D159" s="18">
        <v>4</v>
      </c>
      <c r="E159" s="20"/>
      <c r="F159" s="22"/>
    </row>
    <row r="160" spans="1:6" ht="45">
      <c r="A160" s="20">
        <f t="shared" si="2"/>
        <v>13</v>
      </c>
      <c r="B160" s="38" t="s">
        <v>107</v>
      </c>
      <c r="C160" s="18"/>
      <c r="D160" s="18">
        <v>47</v>
      </c>
      <c r="E160" s="20"/>
      <c r="F160" s="22"/>
    </row>
    <row r="161" spans="1:6" ht="30">
      <c r="A161" s="20">
        <f t="shared" si="2"/>
        <v>14</v>
      </c>
      <c r="B161" s="38" t="s">
        <v>96</v>
      </c>
      <c r="C161" s="18" t="s">
        <v>53</v>
      </c>
      <c r="D161" s="18">
        <v>4</v>
      </c>
      <c r="E161" s="20"/>
      <c r="F161" s="22"/>
    </row>
    <row r="162" spans="1:6">
      <c r="A162" s="20">
        <f t="shared" si="2"/>
        <v>15</v>
      </c>
      <c r="B162" s="39" t="s">
        <v>97</v>
      </c>
      <c r="C162" s="18"/>
      <c r="D162" s="18"/>
      <c r="E162" s="20"/>
      <c r="F162" s="22"/>
    </row>
    <row r="163" spans="1:6">
      <c r="A163" s="20" t="s">
        <v>149</v>
      </c>
      <c r="B163" s="39" t="s">
        <v>108</v>
      </c>
      <c r="C163" s="18"/>
      <c r="D163" s="18"/>
      <c r="E163" s="20"/>
      <c r="F163" s="22"/>
    </row>
    <row r="164" spans="1:6" ht="30">
      <c r="A164" s="20">
        <v>1</v>
      </c>
      <c r="B164" s="38" t="s">
        <v>109</v>
      </c>
      <c r="C164" s="18" t="s">
        <v>53</v>
      </c>
      <c r="D164" s="18">
        <v>1</v>
      </c>
      <c r="E164" s="20"/>
      <c r="F164" s="22"/>
    </row>
    <row r="165" spans="1:6">
      <c r="A165" s="20">
        <f t="shared" si="2"/>
        <v>2</v>
      </c>
      <c r="B165" s="37" t="s">
        <v>110</v>
      </c>
      <c r="C165" s="18" t="s">
        <v>53</v>
      </c>
      <c r="D165" s="18">
        <v>1</v>
      </c>
      <c r="E165" s="20"/>
      <c r="F165" s="22"/>
    </row>
    <row r="166" spans="1:6" ht="30">
      <c r="A166" s="20">
        <f t="shared" si="2"/>
        <v>3</v>
      </c>
      <c r="B166" s="38" t="s">
        <v>111</v>
      </c>
      <c r="C166" s="18" t="s">
        <v>38</v>
      </c>
      <c r="D166" s="18">
        <v>40</v>
      </c>
      <c r="E166" s="20"/>
      <c r="F166" s="22"/>
    </row>
    <row r="167" spans="1:6">
      <c r="A167" s="20">
        <f t="shared" si="2"/>
        <v>4</v>
      </c>
      <c r="B167" s="39" t="s">
        <v>112</v>
      </c>
      <c r="C167" s="18"/>
      <c r="D167" s="18"/>
      <c r="E167" s="20"/>
      <c r="F167" s="22"/>
    </row>
    <row r="168" spans="1:6">
      <c r="A168" s="20" t="s">
        <v>149</v>
      </c>
      <c r="B168" s="36" t="s">
        <v>113</v>
      </c>
      <c r="C168" s="18"/>
      <c r="D168" s="18"/>
      <c r="E168" s="20"/>
      <c r="F168" s="22"/>
    </row>
    <row r="169" spans="1:6">
      <c r="A169" s="20" t="s">
        <v>149</v>
      </c>
      <c r="B169" s="36"/>
      <c r="C169" s="18"/>
      <c r="D169" s="18"/>
      <c r="E169" s="20"/>
      <c r="F169" s="22"/>
    </row>
    <row r="170" spans="1:6">
      <c r="A170" s="20" t="s">
        <v>149</v>
      </c>
      <c r="B170" s="36" t="s">
        <v>114</v>
      </c>
      <c r="C170" s="18"/>
      <c r="D170" s="18"/>
      <c r="E170" s="20"/>
      <c r="F170" s="20"/>
    </row>
    <row r="171" spans="1:6">
      <c r="A171" s="20">
        <v>1</v>
      </c>
      <c r="B171" s="37" t="s">
        <v>115</v>
      </c>
      <c r="C171" s="18" t="s">
        <v>23</v>
      </c>
      <c r="D171" s="19">
        <v>3132</v>
      </c>
      <c r="E171" s="8"/>
      <c r="F171" s="8"/>
    </row>
    <row r="172" spans="1:6" ht="90">
      <c r="A172" s="20">
        <f t="shared" si="2"/>
        <v>2</v>
      </c>
      <c r="B172" s="41" t="s">
        <v>116</v>
      </c>
      <c r="C172" s="18" t="s">
        <v>38</v>
      </c>
      <c r="D172" s="19">
        <v>4</v>
      </c>
      <c r="E172" s="8"/>
      <c r="F172" s="8"/>
    </row>
    <row r="173" spans="1:6" ht="75">
      <c r="A173" s="20">
        <f t="shared" si="2"/>
        <v>3</v>
      </c>
      <c r="B173" s="41" t="s">
        <v>117</v>
      </c>
      <c r="C173" s="18" t="s">
        <v>38</v>
      </c>
      <c r="D173" s="19">
        <v>21.5</v>
      </c>
      <c r="E173" s="8"/>
      <c r="F173" s="8"/>
    </row>
    <row r="174" spans="1:6" ht="45">
      <c r="A174" s="20">
        <f t="shared" si="2"/>
        <v>4</v>
      </c>
      <c r="B174" s="41" t="s">
        <v>118</v>
      </c>
      <c r="C174" s="18" t="s">
        <v>53</v>
      </c>
      <c r="D174" s="19">
        <v>5</v>
      </c>
      <c r="E174" s="8"/>
      <c r="F174" s="8"/>
    </row>
    <row r="175" spans="1:6" ht="45">
      <c r="A175" s="20">
        <f t="shared" si="2"/>
        <v>5</v>
      </c>
      <c r="B175" s="41" t="s">
        <v>119</v>
      </c>
      <c r="C175" s="18" t="s">
        <v>53</v>
      </c>
      <c r="D175" s="19">
        <v>5</v>
      </c>
      <c r="E175" s="8"/>
      <c r="F175" s="8"/>
    </row>
    <row r="176" spans="1:6" ht="45">
      <c r="A176" s="20">
        <f t="shared" si="2"/>
        <v>6</v>
      </c>
      <c r="B176" s="41" t="s">
        <v>120</v>
      </c>
      <c r="C176" s="18" t="s">
        <v>53</v>
      </c>
      <c r="D176" s="19">
        <v>4</v>
      </c>
      <c r="E176" s="8"/>
      <c r="F176" s="8"/>
    </row>
    <row r="177" spans="1:9" ht="105">
      <c r="A177" s="20">
        <f t="shared" si="2"/>
        <v>7</v>
      </c>
      <c r="B177" s="41" t="s">
        <v>121</v>
      </c>
      <c r="C177" s="18" t="s">
        <v>38</v>
      </c>
      <c r="D177" s="19">
        <v>4</v>
      </c>
      <c r="E177" s="8"/>
      <c r="F177" s="8"/>
    </row>
    <row r="178" spans="1:9" ht="90">
      <c r="A178" s="20">
        <f t="shared" si="2"/>
        <v>8</v>
      </c>
      <c r="B178" s="41" t="s">
        <v>122</v>
      </c>
      <c r="C178" s="18" t="s">
        <v>38</v>
      </c>
      <c r="D178" s="19">
        <v>37.32</v>
      </c>
      <c r="E178" s="8"/>
      <c r="F178" s="8"/>
    </row>
    <row r="179" spans="1:9" ht="45">
      <c r="A179" s="20">
        <f t="shared" si="2"/>
        <v>9</v>
      </c>
      <c r="B179" s="41" t="s">
        <v>123</v>
      </c>
      <c r="C179" s="18" t="s">
        <v>23</v>
      </c>
      <c r="D179" s="19">
        <v>14.1</v>
      </c>
      <c r="E179" s="8"/>
      <c r="F179" s="8"/>
    </row>
    <row r="180" spans="1:9" ht="75">
      <c r="A180" s="20">
        <f t="shared" si="2"/>
        <v>10</v>
      </c>
      <c r="B180" s="41" t="s">
        <v>124</v>
      </c>
      <c r="C180" s="18" t="s">
        <v>23</v>
      </c>
      <c r="D180" s="19">
        <v>26.24</v>
      </c>
      <c r="E180" s="8"/>
      <c r="F180" s="8"/>
      <c r="I180">
        <f>2.05*0.8</f>
        <v>1.64</v>
      </c>
    </row>
    <row r="181" spans="1:9" ht="60">
      <c r="A181" s="20">
        <f t="shared" si="2"/>
        <v>11</v>
      </c>
      <c r="B181" s="41" t="s">
        <v>125</v>
      </c>
      <c r="C181" s="18" t="s">
        <v>23</v>
      </c>
      <c r="D181" s="19">
        <v>34.200000000000003</v>
      </c>
      <c r="E181" s="8"/>
      <c r="F181" s="8"/>
    </row>
    <row r="182" spans="1:9">
      <c r="A182" s="20">
        <f t="shared" si="2"/>
        <v>12</v>
      </c>
      <c r="B182" s="42" t="s">
        <v>126</v>
      </c>
      <c r="C182" s="18"/>
      <c r="D182" s="19"/>
      <c r="E182" s="8"/>
      <c r="F182" s="8"/>
    </row>
    <row r="183" spans="1:9">
      <c r="A183" s="20" t="s">
        <v>149</v>
      </c>
      <c r="B183" s="36" t="s">
        <v>127</v>
      </c>
      <c r="C183" s="18"/>
      <c r="D183" s="19"/>
      <c r="E183" s="8"/>
      <c r="F183" s="8"/>
    </row>
    <row r="184" spans="1:9">
      <c r="A184" s="20">
        <v>1</v>
      </c>
      <c r="B184" s="37" t="s">
        <v>128</v>
      </c>
      <c r="C184" s="18"/>
      <c r="D184" s="30">
        <v>40</v>
      </c>
      <c r="E184" s="20"/>
      <c r="F184" s="20"/>
    </row>
    <row r="185" spans="1:9">
      <c r="A185" s="20">
        <f t="shared" si="2"/>
        <v>2</v>
      </c>
      <c r="B185" s="37" t="s">
        <v>129</v>
      </c>
      <c r="C185" s="18"/>
      <c r="D185" s="30">
        <v>40</v>
      </c>
      <c r="E185" s="20"/>
      <c r="F185" s="20"/>
    </row>
    <row r="186" spans="1:9" ht="30">
      <c r="A186" s="20">
        <f t="shared" si="2"/>
        <v>3</v>
      </c>
      <c r="B186" s="38" t="s">
        <v>130</v>
      </c>
      <c r="C186" s="18" t="s">
        <v>131</v>
      </c>
      <c r="D186" s="30">
        <v>5</v>
      </c>
      <c r="E186" s="20"/>
      <c r="F186" s="20"/>
    </row>
    <row r="187" spans="1:9" ht="45">
      <c r="A187" s="20">
        <f t="shared" si="2"/>
        <v>4</v>
      </c>
      <c r="B187" s="38" t="s">
        <v>132</v>
      </c>
      <c r="C187" s="18" t="s">
        <v>23</v>
      </c>
      <c r="D187" s="19">
        <v>9</v>
      </c>
      <c r="E187" s="20"/>
      <c r="F187" s="20"/>
    </row>
    <row r="188" spans="1:9" ht="30">
      <c r="A188" s="20">
        <f t="shared" si="2"/>
        <v>5</v>
      </c>
      <c r="B188" s="38" t="s">
        <v>133</v>
      </c>
      <c r="C188" s="18" t="s">
        <v>38</v>
      </c>
      <c r="D188" s="19">
        <v>12</v>
      </c>
      <c r="E188" s="20"/>
      <c r="F188" s="20"/>
    </row>
    <row r="189" spans="1:9" ht="30">
      <c r="A189" s="20">
        <f t="shared" si="2"/>
        <v>6</v>
      </c>
      <c r="B189" s="38" t="s">
        <v>134</v>
      </c>
      <c r="C189" s="18" t="s">
        <v>23</v>
      </c>
      <c r="D189" s="19">
        <v>12.5</v>
      </c>
      <c r="E189" s="20"/>
      <c r="F189" s="20"/>
    </row>
    <row r="190" spans="1:9">
      <c r="A190" s="20">
        <f t="shared" si="2"/>
        <v>7</v>
      </c>
      <c r="B190" s="36" t="s">
        <v>135</v>
      </c>
      <c r="C190" s="18"/>
      <c r="D190" s="18"/>
      <c r="E190" s="20"/>
      <c r="F190" s="22"/>
    </row>
    <row r="191" spans="1:9">
      <c r="A191" s="20" t="s">
        <v>149</v>
      </c>
      <c r="B191" s="37"/>
      <c r="C191" s="18"/>
      <c r="D191" s="18"/>
      <c r="E191" s="20"/>
      <c r="F191" s="22"/>
    </row>
    <row r="192" spans="1:9" ht="15.75" thickBot="1">
      <c r="A192" s="43" t="s">
        <v>149</v>
      </c>
      <c r="B192" s="44" t="s">
        <v>136</v>
      </c>
      <c r="C192" s="45"/>
      <c r="D192" s="45"/>
      <c r="E192" s="43"/>
      <c r="F192" s="46" t="s">
        <v>149</v>
      </c>
    </row>
    <row r="193" spans="1:6">
      <c r="A193" s="52" t="s">
        <v>149</v>
      </c>
      <c r="B193" s="53" t="s">
        <v>13</v>
      </c>
      <c r="C193" s="54"/>
      <c r="D193" s="54"/>
      <c r="E193" s="55"/>
      <c r="F193" s="56"/>
    </row>
    <row r="194" spans="1:6">
      <c r="A194" s="57" t="s">
        <v>149</v>
      </c>
      <c r="B194" s="37" t="s">
        <v>18</v>
      </c>
      <c r="C194" s="18"/>
      <c r="D194" s="18"/>
      <c r="E194" s="20"/>
      <c r="F194" s="58"/>
    </row>
    <row r="195" spans="1:6">
      <c r="A195" s="57" t="s">
        <v>149</v>
      </c>
      <c r="B195" s="37" t="s">
        <v>20</v>
      </c>
      <c r="C195" s="18"/>
      <c r="D195" s="18"/>
      <c r="E195" s="20"/>
      <c r="F195" s="58"/>
    </row>
    <row r="196" spans="1:6">
      <c r="A196" s="57" t="s">
        <v>149</v>
      </c>
      <c r="B196" s="37" t="str">
        <f>B78</f>
        <v>Sub-total Estructura paredes, pisos, fascias enchapes y acabados</v>
      </c>
      <c r="C196" s="18"/>
      <c r="D196" s="18"/>
      <c r="E196" s="20"/>
      <c r="F196" s="58"/>
    </row>
    <row r="197" spans="1:6">
      <c r="A197" s="57" t="s">
        <v>149</v>
      </c>
      <c r="B197" s="37" t="str">
        <f>B87</f>
        <v>Subtotal Cielos</v>
      </c>
      <c r="C197" s="18"/>
      <c r="D197" s="18"/>
      <c r="E197" s="20"/>
      <c r="F197" s="58"/>
    </row>
    <row r="198" spans="1:6">
      <c r="A198" s="57" t="s">
        <v>149</v>
      </c>
      <c r="B198" s="37" t="str">
        <f>B95</f>
        <v>Subtotal Puertas Ventanas</v>
      </c>
      <c r="C198" s="20"/>
      <c r="D198" s="20"/>
      <c r="E198" s="20"/>
      <c r="F198" s="58"/>
    </row>
    <row r="199" spans="1:6">
      <c r="A199" s="57" t="s">
        <v>149</v>
      </c>
      <c r="B199" s="37" t="s">
        <v>78</v>
      </c>
      <c r="C199" s="20"/>
      <c r="D199" s="20"/>
      <c r="E199" s="20"/>
      <c r="F199" s="58"/>
    </row>
    <row r="200" spans="1:6">
      <c r="A200" s="57" t="s">
        <v>149</v>
      </c>
      <c r="B200" s="37" t="s">
        <v>113</v>
      </c>
      <c r="C200" s="20"/>
      <c r="D200" s="20"/>
      <c r="E200" s="20"/>
      <c r="F200" s="58"/>
    </row>
    <row r="201" spans="1:6">
      <c r="A201" s="57" t="s">
        <v>149</v>
      </c>
      <c r="B201" s="37" t="s">
        <v>137</v>
      </c>
      <c r="C201" s="20"/>
      <c r="D201" s="20"/>
      <c r="E201" s="20"/>
      <c r="F201" s="58"/>
    </row>
    <row r="202" spans="1:6">
      <c r="A202" s="57" t="s">
        <v>149</v>
      </c>
      <c r="B202" s="37" t="s">
        <v>138</v>
      </c>
      <c r="C202" s="20"/>
      <c r="D202" s="20"/>
      <c r="E202" s="20"/>
      <c r="F202" s="58"/>
    </row>
    <row r="203" spans="1:6" ht="15.75" thickBot="1">
      <c r="A203" s="59"/>
      <c r="B203" s="60"/>
      <c r="C203" s="61"/>
      <c r="D203" s="61"/>
      <c r="E203" s="61" t="s">
        <v>148</v>
      </c>
      <c r="F203" s="62"/>
    </row>
    <row r="204" spans="1:6">
      <c r="A204" s="47"/>
      <c r="B204" s="48"/>
      <c r="C204" s="49"/>
      <c r="D204" s="49"/>
      <c r="E204" s="50"/>
      <c r="F204" s="51"/>
    </row>
  </sheetData>
  <mergeCells count="3">
    <mergeCell ref="C2:F2"/>
    <mergeCell ref="C3:F3"/>
    <mergeCell ref="B4:F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Cantidades de Obra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 Jimenez</dc:creator>
  <cp:lastModifiedBy> </cp:lastModifiedBy>
  <dcterms:created xsi:type="dcterms:W3CDTF">2014-05-27T12:32:14Z</dcterms:created>
  <dcterms:modified xsi:type="dcterms:W3CDTF">2014-05-28T19:20:27Z</dcterms:modified>
</cp:coreProperties>
</file>