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5600" windowHeight="7185" activeTab="2"/>
  </bookViews>
  <sheets>
    <sheet name="Ala A" sheetId="8" r:id="rId1"/>
    <sheet name="Ala B" sheetId="9" r:id="rId2"/>
    <sheet name="Ala C" sheetId="10" r:id="rId3"/>
  </sheets>
  <externalReferences>
    <externalReference r:id="rId4"/>
    <externalReference r:id="rId5"/>
  </externalReferences>
  <definedNames>
    <definedName name="aamarre">#REF!</definedName>
    <definedName name="acero2">#REF!</definedName>
    <definedName name="acero3">#REF!</definedName>
    <definedName name="acero4">#REF!</definedName>
    <definedName name="acero5">#REF!</definedName>
    <definedName name="acero6">#REF!</definedName>
    <definedName name="acero8">#REF!</definedName>
    <definedName name="aceroe">#REF!</definedName>
    <definedName name="acetileno">#REF!</definedName>
    <definedName name="agua">#REF!</definedName>
    <definedName name="albanil">#REF!</definedName>
    <definedName name="anticorrosivo">#REF!</definedName>
    <definedName name="armadorlb">#REF!</definedName>
    <definedName name="ayudante">#REF!</definedName>
    <definedName name="cadenero">#REF!</definedName>
    <definedName name="carpintero">#REF!</definedName>
    <definedName name="clavocc">#REF!</definedName>
    <definedName name="concreto3">#REF!</definedName>
    <definedName name="concreto4">#REF!</definedName>
    <definedName name="curacon">#REF!</definedName>
    <definedName name="electrodo7018">#REF!</definedName>
    <definedName name="empresa">[1]Constantes!$C$4</definedName>
    <definedName name="esoldadura">#REF!</definedName>
    <definedName name="etopog">#REF!</definedName>
    <definedName name="fecha">#REF!</definedName>
    <definedName name="fontanero">#REF!</definedName>
    <definedName name="fsc">[1]Constantes!$C$6</definedName>
    <definedName name="lamina12">#REF!</definedName>
    <definedName name="lamina58">#REF!</definedName>
    <definedName name="madera">#REF!</definedName>
    <definedName name="mselecto">#REF!</definedName>
    <definedName name="oxigeno">#REF!</definedName>
    <definedName name="peon">#REF!</definedName>
    <definedName name="playwood">#REF!</definedName>
    <definedName name="propietario">#REF!</definedName>
    <definedName name="proyecto">#REF!</definedName>
    <definedName name="separador">#REF!</definedName>
    <definedName name="soldador">#REF!</definedName>
    <definedName name="_xlnm.Print_Titles" localSheetId="0">'Ala A'!$1:$5</definedName>
    <definedName name="_xlnm.Print_Titles" localSheetId="1">'Ala B'!$1:$5</definedName>
    <definedName name="_xlnm.Print_Titles" localSheetId="2">'Ala C'!$1:$5</definedName>
    <definedName name="topografo">#REF!</definedName>
    <definedName name="ubicacion">#REF!</definedName>
    <definedName name="vibraconc">#REF!</definedName>
    <definedName name="vibroconcreto">[2]Constantes!$L$11</definedName>
    <definedName name="volqueta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9"/>
  <c r="G90" s="1"/>
  <c r="G90" i="8"/>
  <c r="E90"/>
  <c r="E89" i="9"/>
  <c r="G89" s="1"/>
  <c r="E89" i="8"/>
  <c r="G89" s="1"/>
  <c r="G113" i="10" l="1"/>
  <c r="G112"/>
  <c r="G109"/>
  <c r="G108"/>
  <c r="G105"/>
  <c r="G103"/>
  <c r="G101"/>
  <c r="G99"/>
  <c r="G97"/>
  <c r="G95"/>
  <c r="G93"/>
  <c r="G92"/>
  <c r="G87"/>
  <c r="G86"/>
  <c r="G79"/>
  <c r="G78"/>
  <c r="G75"/>
  <c r="G71"/>
  <c r="G70"/>
  <c r="G67"/>
  <c r="G66"/>
  <c r="G63"/>
  <c r="G62"/>
  <c r="G58"/>
  <c r="G55"/>
  <c r="G54"/>
  <c r="G51"/>
  <c r="G50"/>
  <c r="G47"/>
  <c r="G46"/>
  <c r="G17"/>
  <c r="G12"/>
  <c r="G8"/>
  <c r="G114"/>
  <c r="G111"/>
  <c r="G110"/>
  <c r="G107"/>
  <c r="G106"/>
  <c r="B105"/>
  <c r="B106" s="1"/>
  <c r="B107" s="1"/>
  <c r="B108" s="1"/>
  <c r="B109" s="1"/>
  <c r="B110" s="1"/>
  <c r="B111" s="1"/>
  <c r="B112" s="1"/>
  <c r="B113" s="1"/>
  <c r="B114" s="1"/>
  <c r="G104"/>
  <c r="G102"/>
  <c r="G100"/>
  <c r="G98"/>
  <c r="G96"/>
  <c r="G94"/>
  <c r="B93"/>
  <c r="B94" s="1"/>
  <c r="B95" s="1"/>
  <c r="B96" s="1"/>
  <c r="B97" s="1"/>
  <c r="B98" s="1"/>
  <c r="B99" s="1"/>
  <c r="B100" s="1"/>
  <c r="B101" s="1"/>
  <c r="B102" s="1"/>
  <c r="B103" s="1"/>
  <c r="B92"/>
  <c r="G91"/>
  <c r="G88"/>
  <c r="G85"/>
  <c r="B85"/>
  <c r="B86" s="1"/>
  <c r="B87" s="1"/>
  <c r="B88" s="1"/>
  <c r="G84"/>
  <c r="G81"/>
  <c r="G80"/>
  <c r="G77"/>
  <c r="G76"/>
  <c r="B76"/>
  <c r="B77" s="1"/>
  <c r="B78" s="1"/>
  <c r="B79" s="1"/>
  <c r="B80" s="1"/>
  <c r="B81" s="1"/>
  <c r="G72"/>
  <c r="G69"/>
  <c r="G68"/>
  <c r="G65"/>
  <c r="G64"/>
  <c r="G61"/>
  <c r="G60"/>
  <c r="G56"/>
  <c r="G57"/>
  <c r="G53"/>
  <c r="G52"/>
  <c r="G49"/>
  <c r="G48"/>
  <c r="G45"/>
  <c r="B45"/>
  <c r="B46" s="1"/>
  <c r="B47" s="1"/>
  <c r="G44"/>
  <c r="G41"/>
  <c r="G38"/>
  <c r="B38"/>
  <c r="B39" s="1"/>
  <c r="B40" s="1"/>
  <c r="B41" s="1"/>
  <c r="G37"/>
  <c r="G34"/>
  <c r="G33"/>
  <c r="G32"/>
  <c r="G31"/>
  <c r="G30"/>
  <c r="G29"/>
  <c r="G28"/>
  <c r="G27"/>
  <c r="G26"/>
  <c r="G25"/>
  <c r="G24"/>
  <c r="G23"/>
  <c r="G22"/>
  <c r="B22"/>
  <c r="B23" s="1"/>
  <c r="B24" s="1"/>
  <c r="B25" s="1"/>
  <c r="B26" s="1"/>
  <c r="B27" s="1"/>
  <c r="B28" s="1"/>
  <c r="B29" s="1"/>
  <c r="B30" s="1"/>
  <c r="B31" s="1"/>
  <c r="B32" s="1"/>
  <c r="B33" s="1"/>
  <c r="B34" s="1"/>
  <c r="G21"/>
  <c r="G18"/>
  <c r="G16"/>
  <c r="G15"/>
  <c r="G14"/>
  <c r="G13"/>
  <c r="B13"/>
  <c r="B14" s="1"/>
  <c r="B15" s="1"/>
  <c r="B16" s="1"/>
  <c r="B17" s="1"/>
  <c r="B18" s="1"/>
  <c r="G9"/>
  <c r="B8"/>
  <c r="B9" s="1"/>
  <c r="G7"/>
  <c r="G146" i="9"/>
  <c r="G147" s="1"/>
  <c r="G143"/>
  <c r="G142"/>
  <c r="G141"/>
  <c r="B141"/>
  <c r="B142" s="1"/>
  <c r="B143" s="1"/>
  <c r="G140"/>
  <c r="G139"/>
  <c r="G138"/>
  <c r="G137"/>
  <c r="G136"/>
  <c r="G135"/>
  <c r="G134"/>
  <c r="G133"/>
  <c r="G132"/>
  <c r="G131"/>
  <c r="B131"/>
  <c r="B132" s="1"/>
  <c r="B133" s="1"/>
  <c r="B134" s="1"/>
  <c r="B135" s="1"/>
  <c r="B136" s="1"/>
  <c r="B137" s="1"/>
  <c r="B138" s="1"/>
  <c r="B139" s="1"/>
  <c r="G130"/>
  <c r="G127"/>
  <c r="G126"/>
  <c r="G125"/>
  <c r="G124"/>
  <c r="G123"/>
  <c r="G122"/>
  <c r="G121"/>
  <c r="B121"/>
  <c r="B122" s="1"/>
  <c r="B123" s="1"/>
  <c r="B124" s="1"/>
  <c r="B125" s="1"/>
  <c r="B126" s="1"/>
  <c r="B127" s="1"/>
  <c r="G120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G94"/>
  <c r="G91"/>
  <c r="G88"/>
  <c r="G87"/>
  <c r="G86"/>
  <c r="G85"/>
  <c r="G84"/>
  <c r="G83"/>
  <c r="G82"/>
  <c r="G81"/>
  <c r="G80"/>
  <c r="G79"/>
  <c r="G78"/>
  <c r="G77"/>
  <c r="G76"/>
  <c r="G75"/>
  <c r="G74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G73"/>
  <c r="G70"/>
  <c r="G69"/>
  <c r="G68"/>
  <c r="G67"/>
  <c r="G66"/>
  <c r="G65"/>
  <c r="B65"/>
  <c r="B66" s="1"/>
  <c r="B67" s="1"/>
  <c r="B68" s="1"/>
  <c r="B69" s="1"/>
  <c r="B70" s="1"/>
  <c r="G64"/>
  <c r="G61"/>
  <c r="G60"/>
  <c r="G59"/>
  <c r="G58"/>
  <c r="G57"/>
  <c r="G56"/>
  <c r="G55"/>
  <c r="G54"/>
  <c r="G53"/>
  <c r="G52"/>
  <c r="G51"/>
  <c r="B51"/>
  <c r="B52" s="1"/>
  <c r="B53" s="1"/>
  <c r="B54" s="1"/>
  <c r="B55" s="1"/>
  <c r="B56" s="1"/>
  <c r="B57" s="1"/>
  <c r="B58" s="1"/>
  <c r="B59" s="1"/>
  <c r="B60" s="1"/>
  <c r="B61" s="1"/>
  <c r="G50"/>
  <c r="G47"/>
  <c r="G46"/>
  <c r="G45"/>
  <c r="G44"/>
  <c r="G43"/>
  <c r="G42"/>
  <c r="G41"/>
  <c r="G40"/>
  <c r="G39"/>
  <c r="G38"/>
  <c r="G37"/>
  <c r="G36"/>
  <c r="G35"/>
  <c r="G34"/>
  <c r="G33"/>
  <c r="B33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G32"/>
  <c r="G29"/>
  <c r="G28"/>
  <c r="G27"/>
  <c r="G26"/>
  <c r="B26"/>
  <c r="B27" s="1"/>
  <c r="B28" s="1"/>
  <c r="B29" s="1"/>
  <c r="G25"/>
  <c r="G22"/>
  <c r="G21"/>
  <c r="G20"/>
  <c r="G19"/>
  <c r="B19"/>
  <c r="B20" s="1"/>
  <c r="B21" s="1"/>
  <c r="B22" s="1"/>
  <c r="G18"/>
  <c r="D16"/>
  <c r="G15"/>
  <c r="G14"/>
  <c r="G13"/>
  <c r="G12"/>
  <c r="G11"/>
  <c r="G10"/>
  <c r="G9"/>
  <c r="G8"/>
  <c r="B8"/>
  <c r="B9" s="1"/>
  <c r="B10" s="1"/>
  <c r="B11" s="1"/>
  <c r="B12" s="1"/>
  <c r="B13" s="1"/>
  <c r="B14" s="1"/>
  <c r="B15" s="1"/>
  <c r="G7"/>
  <c r="G142" i="8"/>
  <c r="G137"/>
  <c r="G133"/>
  <c r="G130"/>
  <c r="G125"/>
  <c r="G116"/>
  <c r="G115"/>
  <c r="G112"/>
  <c r="G111"/>
  <c r="G108"/>
  <c r="G107"/>
  <c r="G104"/>
  <c r="G103"/>
  <c r="G100"/>
  <c r="G99"/>
  <c r="G96"/>
  <c r="G95"/>
  <c r="G88"/>
  <c r="G83"/>
  <c r="G76"/>
  <c r="G68"/>
  <c r="G65"/>
  <c r="G60"/>
  <c r="G59"/>
  <c r="G56"/>
  <c r="G55"/>
  <c r="G52"/>
  <c r="G51"/>
  <c r="G46"/>
  <c r="G45"/>
  <c r="G38"/>
  <c r="G37"/>
  <c r="G67"/>
  <c r="G28"/>
  <c r="G27"/>
  <c r="G21"/>
  <c r="G20"/>
  <c r="G14"/>
  <c r="G13"/>
  <c r="G10"/>
  <c r="G9"/>
  <c r="G143"/>
  <c r="G141"/>
  <c r="B141"/>
  <c r="B142" s="1"/>
  <c r="B143" s="1"/>
  <c r="G140"/>
  <c r="G139"/>
  <c r="G138"/>
  <c r="G136"/>
  <c r="G135"/>
  <c r="G134"/>
  <c r="G132"/>
  <c r="G131"/>
  <c r="B131"/>
  <c r="B132" s="1"/>
  <c r="B133" s="1"/>
  <c r="B134" s="1"/>
  <c r="B135" s="1"/>
  <c r="B136" s="1"/>
  <c r="B137" s="1"/>
  <c r="B138" s="1"/>
  <c r="B139" s="1"/>
  <c r="G126"/>
  <c r="G124"/>
  <c r="B121"/>
  <c r="B122" s="1"/>
  <c r="B123" s="1"/>
  <c r="B124" s="1"/>
  <c r="B125" s="1"/>
  <c r="B126" s="1"/>
  <c r="B127" s="1"/>
  <c r="G120"/>
  <c r="G117"/>
  <c r="G114"/>
  <c r="G113"/>
  <c r="G110"/>
  <c r="G109"/>
  <c r="G106"/>
  <c r="G105"/>
  <c r="G102"/>
  <c r="G101"/>
  <c r="G98"/>
  <c r="G97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G94"/>
  <c r="G91"/>
  <c r="G86"/>
  <c r="G85"/>
  <c r="G84"/>
  <c r="G82"/>
  <c r="G81"/>
  <c r="G79"/>
  <c r="G78"/>
  <c r="G77"/>
  <c r="G75"/>
  <c r="G74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G73"/>
  <c r="G69"/>
  <c r="G66"/>
  <c r="B65"/>
  <c r="B66" s="1"/>
  <c r="B67" s="1"/>
  <c r="B68" s="1"/>
  <c r="B69" s="1"/>
  <c r="B70" s="1"/>
  <c r="G64"/>
  <c r="G61"/>
  <c r="G58"/>
  <c r="G57"/>
  <c r="G54"/>
  <c r="G53"/>
  <c r="B51"/>
  <c r="B52" s="1"/>
  <c r="B53" s="1"/>
  <c r="B54" s="1"/>
  <c r="B55" s="1"/>
  <c r="B56" s="1"/>
  <c r="B57" s="1"/>
  <c r="B58" s="1"/>
  <c r="B59" s="1"/>
  <c r="B60" s="1"/>
  <c r="B61" s="1"/>
  <c r="G50"/>
  <c r="G47"/>
  <c r="G43"/>
  <c r="G70"/>
  <c r="G39"/>
  <c r="G36"/>
  <c r="G35"/>
  <c r="G33"/>
  <c r="B33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G32"/>
  <c r="G29"/>
  <c r="G26"/>
  <c r="B26"/>
  <c r="B27" s="1"/>
  <c r="B28" s="1"/>
  <c r="B29" s="1"/>
  <c r="G25"/>
  <c r="G22"/>
  <c r="G19"/>
  <c r="B19"/>
  <c r="B20" s="1"/>
  <c r="B21" s="1"/>
  <c r="B22" s="1"/>
  <c r="G18"/>
  <c r="D16"/>
  <c r="G15"/>
  <c r="G12"/>
  <c r="G11"/>
  <c r="G8"/>
  <c r="B8"/>
  <c r="B9" s="1"/>
  <c r="B10" s="1"/>
  <c r="B11" s="1"/>
  <c r="B12" s="1"/>
  <c r="B13" s="1"/>
  <c r="B14" s="1"/>
  <c r="B15" s="1"/>
  <c r="G7"/>
  <c r="G128" i="9" l="1"/>
  <c r="G144"/>
  <c r="G92"/>
  <c r="G30"/>
  <c r="G62"/>
  <c r="G23"/>
  <c r="G16"/>
  <c r="G48"/>
  <c r="G71"/>
  <c r="G118"/>
  <c r="G19" i="10"/>
  <c r="G35"/>
  <c r="G82"/>
  <c r="G115"/>
  <c r="G89"/>
  <c r="G1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48"/>
  <c r="B49" s="1"/>
  <c r="G59"/>
  <c r="G73" s="1"/>
  <c r="G144" i="8"/>
  <c r="G34"/>
  <c r="G30"/>
  <c r="G23"/>
  <c r="G62"/>
  <c r="G87"/>
  <c r="G122"/>
  <c r="G127"/>
  <c r="G123"/>
  <c r="G118"/>
  <c r="G16"/>
  <c r="G44"/>
  <c r="G41"/>
  <c r="G40"/>
  <c r="G71"/>
  <c r="G80"/>
  <c r="G92" s="1"/>
  <c r="G121"/>
  <c r="G42"/>
  <c r="G148" i="9" l="1"/>
  <c r="B66" i="10"/>
  <c r="B67"/>
  <c r="B68" s="1"/>
  <c r="B69" s="1"/>
  <c r="B70" s="1"/>
  <c r="B71" s="1"/>
  <c r="B72" s="1"/>
  <c r="G39"/>
  <c r="G40"/>
  <c r="G128" i="8"/>
  <c r="G48"/>
  <c r="G146"/>
  <c r="G147" s="1"/>
  <c r="G148" l="1"/>
  <c r="G42" i="10"/>
  <c r="G117" s="1"/>
  <c r="G118" s="1"/>
  <c r="G119" s="1"/>
</calcChain>
</file>

<file path=xl/sharedStrings.xml><?xml version="1.0" encoding="utf-8"?>
<sst xmlns="http://schemas.openxmlformats.org/spreadsheetml/2006/main" count="790" uniqueCount="218">
  <si>
    <t>M2</t>
  </si>
  <si>
    <t>Unidad</t>
  </si>
  <si>
    <t>Cantidad</t>
  </si>
  <si>
    <t>Precio</t>
  </si>
  <si>
    <t>Monto</t>
  </si>
  <si>
    <t>M3</t>
  </si>
  <si>
    <t>%</t>
  </si>
  <si>
    <t>Construcion y acondicionamiento de infraestructura donde se instalara el equipo de la energia solar fotovoltaica Etapa I</t>
  </si>
  <si>
    <t>ML</t>
  </si>
  <si>
    <t>Actividad</t>
  </si>
  <si>
    <t>I</t>
  </si>
  <si>
    <t>PRELIMINARES</t>
  </si>
  <si>
    <t>Trazado y marcado</t>
  </si>
  <si>
    <t>Global</t>
  </si>
  <si>
    <t>Bodega para materiales y oficina</t>
  </si>
  <si>
    <t>Instalaciones Agua potable provisionales</t>
  </si>
  <si>
    <t>II</t>
  </si>
  <si>
    <t>excavaciones</t>
  </si>
  <si>
    <t>III</t>
  </si>
  <si>
    <t>Zapata aislada tipo ZA-01. 2.0mx2.0mx0.45m. 9#6 AD, Fc 4,000 psi, Fy G60</t>
  </si>
  <si>
    <t>Pedestal tipo C-01. 0.65mx0.45m, 12#8L,#3@10cmT, Fc 4,000 psi, Fy G60</t>
  </si>
  <si>
    <t>Pedestal tipo C-02. 0.5mx0.42m, 8#8L,#3@10cmT, Fc 4,000 psi, Fy G60</t>
  </si>
  <si>
    <t>Viga de equilibrio V-01. 0.20mx0.25m, 4#5L, #3@20cm T 4,000 psi, Fy G60</t>
  </si>
  <si>
    <t>IV</t>
  </si>
  <si>
    <t>Estructural</t>
  </si>
  <si>
    <t>Placa de apoyo 0.65mx0.45mx5/8" con 6 agujeros para perno de 3/4"</t>
  </si>
  <si>
    <t>Placa de apoyo 0.50mx0.42mx5/8" con 4 agujeros para perno de 3/4"</t>
  </si>
  <si>
    <t>V</t>
  </si>
  <si>
    <t>Techo</t>
  </si>
  <si>
    <t>Contravientos</t>
  </si>
  <si>
    <t>Rotulo alusivo al proyecto por ejecutar</t>
  </si>
  <si>
    <t>Excavación estructural</t>
  </si>
  <si>
    <t>Cimentación</t>
  </si>
  <si>
    <t>Pernos para Fijación de Placa a Pedestal tipo A325, incluye tuercas y arandelas</t>
  </si>
  <si>
    <t>Ítem</t>
  </si>
  <si>
    <t>Cód.</t>
  </si>
  <si>
    <t>Servicios sanitarios portátiles</t>
  </si>
  <si>
    <t>Instalaciones eléctricas provisionales</t>
  </si>
  <si>
    <t>Relleno y compactado con material del sitio en cimentación</t>
  </si>
  <si>
    <t>Acarreo y botado de material sobrante en excavaciones</t>
  </si>
  <si>
    <t>Columna Tipo CM-01 ;W18x60  (A-50)</t>
  </si>
  <si>
    <t>Columna Tipo CM-02 ;W8x31  (A-50)</t>
  </si>
  <si>
    <t>Viga Principal ejes 1-2-3-4-5-6-7 y 8 Tipo W18x60 (A50)</t>
  </si>
  <si>
    <t>Viga se sección Variable W14 a W21 (A-50)</t>
  </si>
  <si>
    <t>Columna CM -03 para techo tipo W14x43 (A-50)</t>
  </si>
  <si>
    <t>Viga 12x26-A50</t>
  </si>
  <si>
    <t>Fascia de cierre en techo</t>
  </si>
  <si>
    <t>VI</t>
  </si>
  <si>
    <t>Cerco perimetral con lamina troquelada calibre 28 h=8 ft</t>
  </si>
  <si>
    <t>Zapata aislada tipo ZA-02. 3.0mx1.50mx0.45m. 9#6+14#6 CI; 6#5+10#5 CS, Fc 4,000 psi, Fy G60</t>
  </si>
  <si>
    <t>Viga Principal ejes 1-2-3-4-5-6-7 y 8 Tipo W12x26 (A50)</t>
  </si>
  <si>
    <t>Viga Secundaria entre jes B y C Tipo W8x31 (A-50)</t>
  </si>
  <si>
    <t>Techo con aluzin calibre 26 legitimo</t>
  </si>
  <si>
    <t>Canal de Aguas Lluvias</t>
  </si>
  <si>
    <t>Demolición de calle concreto existente (solamente donde se sitúan las zapatas)</t>
  </si>
  <si>
    <t>Pedestal Tipo C-03 0.40x0.30, 6#5,#3@10cm Fc:4,000 psi, Fy: G60</t>
  </si>
  <si>
    <t>VII</t>
  </si>
  <si>
    <t>Pared de bloque de 6" 2#2@2hiladas horizontales</t>
  </si>
  <si>
    <t>Pared de bloque de 4" 2#2@2hiladas horizontales</t>
  </si>
  <si>
    <t>Castillos K-1, 15x15, 3#3,#2@15 Fc 3,000 psi</t>
  </si>
  <si>
    <t>Castillos K-2, 10x15, 2#3,#2@15 Fc 3,000 psi</t>
  </si>
  <si>
    <t>Solera de cierre 15x15, 3#3L,#2@15 Fc 3,000 psi</t>
  </si>
  <si>
    <t>Cargador sobre puertas y/o ventanas, 2#3,#2@15</t>
  </si>
  <si>
    <t>Castillos K-3, 10x10, 2#3,#2@15 Fc 3,000 psi</t>
  </si>
  <si>
    <t>Cielo falso 2x2</t>
  </si>
  <si>
    <t>Firme de concreto e:7cm, #2@15cm AD, Fc: 3,000 psi</t>
  </si>
  <si>
    <t>VIII</t>
  </si>
  <si>
    <t xml:space="preserve">cisterna según detalle en plano </t>
  </si>
  <si>
    <t>IX</t>
  </si>
  <si>
    <t>Puertas ventanas y Barandales</t>
  </si>
  <si>
    <t>unidad</t>
  </si>
  <si>
    <t>X</t>
  </si>
  <si>
    <t>Circuito para fuerza normal</t>
  </si>
  <si>
    <t>Circuito para fuerza especial</t>
  </si>
  <si>
    <t>Salida para tomacorriente especial, incluye accesorios</t>
  </si>
  <si>
    <t>Interruptor sencillo, incluye cableado y accesorios</t>
  </si>
  <si>
    <t>Total Modulo  Ala "A"</t>
  </si>
  <si>
    <t>Zapata aislada tipo ZA-03 2.30x2.30x.50, 7#8 AD, Fc: 4,000 psi, Fy G60</t>
  </si>
  <si>
    <t>Zapata aislada tipo ZA-05, 0.90x0.90x0.30, 5#5 AD Fc:4,000 psi, Fy G60</t>
  </si>
  <si>
    <r>
      <t xml:space="preserve">Placa de conexión P-CM-03, 0.30mx0.40mx1/2", 4agujeros </t>
    </r>
    <r>
      <rPr>
        <sz val="11"/>
        <color theme="1"/>
        <rFont val="Calibri"/>
        <family val="2"/>
      </rPr>
      <t>ɸ</t>
    </r>
    <r>
      <rPr>
        <sz val="12.65"/>
        <color theme="1"/>
        <rFont val="Calibri"/>
        <family val="2"/>
      </rPr>
      <t>3/4"</t>
    </r>
  </si>
  <si>
    <t>Viga Principal ejes P1-P2-P3 y P4 Tipo W18x60 (A50)</t>
  </si>
  <si>
    <t>Viga Principal ejes P1-P2-P3 y P4 Tipo W12x26 (A50)</t>
  </si>
  <si>
    <t>Viga en techo tipo W10x22 (A50)</t>
  </si>
  <si>
    <t>Columna eje posterior W8x24 (A-50)</t>
  </si>
  <si>
    <t>Zapata tipo corrida ZC-01 0.50x0.15, 4#3L, #2@20T, Fc 3,000 psi Acero G40</t>
  </si>
  <si>
    <t>Gradas de acceso Nivel 0+00 hasta pasillo</t>
  </si>
  <si>
    <t>Gradas de acceso nivel pasillo hasta sala de reuniones</t>
  </si>
  <si>
    <t>Gradas de acceso sala de reuniones hasta palco</t>
  </si>
  <si>
    <t>contravientos ton tubo de 2" chapa 14</t>
  </si>
  <si>
    <t>Pared de bloque de 6" 2#2@2 hiladas H, 1#3@ bloque verticales</t>
  </si>
  <si>
    <t>Repello de paredes</t>
  </si>
  <si>
    <t>Pulido de paredes</t>
  </si>
  <si>
    <t>Forro de gradas con Durock</t>
  </si>
  <si>
    <t>Barandal en cubo de gradas</t>
  </si>
  <si>
    <t>Interruptor doble</t>
  </si>
  <si>
    <t>Interruptor triple</t>
  </si>
  <si>
    <t>Pared de bloque de 6" 2#2@2hiladas horizontales 1#3@ bloque verticales</t>
  </si>
  <si>
    <t>Viga W8x18 para arriostre (A-50)</t>
  </si>
  <si>
    <t>Arriostre con tubo de 2" chapa 14</t>
  </si>
  <si>
    <t>Total Modulo  Ala "C"</t>
  </si>
  <si>
    <t>XI</t>
  </si>
  <si>
    <t>Viga de cimentación Vc-01. 0.20mx0.25m, 4#5L, #3@20cm T 4,000 psi, Fy G60</t>
  </si>
  <si>
    <t>Viga metálica 8x21 (A50)</t>
  </si>
  <si>
    <t>Bajante de aguas lluvias con tubo PVC de 4"</t>
  </si>
  <si>
    <t xml:space="preserve">Enchape de paredes con cerámica de 20x40 </t>
  </si>
  <si>
    <t>Malla ciclón sobre pared del eje B</t>
  </si>
  <si>
    <t>Suministro e instalación de lavamanos (Línea económica)</t>
  </si>
  <si>
    <t>Suministro e instalación de lavatrastos (Línea económica)</t>
  </si>
  <si>
    <t>Suministro e instalación de urinarios/bidet (Línea económica)</t>
  </si>
  <si>
    <t>Vigas secundarias en cubo de gradas nivel 0+00 hasta palco 1 (W10x22)</t>
  </si>
  <si>
    <t>Arriostre con canaleta en cajón de 2"x6"x1/16</t>
  </si>
  <si>
    <t>Viga Secundaria entre jes 1-2; 2-3; 3-4; 4-5;5-6;6-7; 7-8 Tipo W16x26 (A-50)   V-01</t>
  </si>
  <si>
    <t>Viga principal entre jes 1-2; 2-3; 3-4; 4-5;5-6;6-7; 7-8 Tipo W16x26 (A-50)   V-02</t>
  </si>
  <si>
    <t>Viga principal entre jes 1-2; 2-3; 3-4; 4-5;5-6;6-7; 7-8 Tipo W16x26 (A-50)   V-03</t>
  </si>
  <si>
    <t>Viga secundaria entre jes 1-2; 2-3; 3-4; 4-5;5-6;6-7; 7-8 Tipo W8x31 (A-50)   V-02</t>
  </si>
  <si>
    <t>Viga principal  Tipo W12x26 (A-50) entre los ejes B y C   V-02</t>
  </si>
  <si>
    <t>Viga se sección Variable W18x46 (A-50)</t>
  </si>
  <si>
    <t>Fascia de cierre en techo  canaleta 2"x4@mV y 3 canaletas 2"x4" horizontales</t>
  </si>
  <si>
    <t>Otras excavaciones varias</t>
  </si>
  <si>
    <t>Zapata tipo corrida VT-02 0.50x0.15, 4#3L, #2@20T, Fc 3,000 psi Acero G40</t>
  </si>
  <si>
    <t>Pintura calidad intermedia  Sherwin</t>
  </si>
  <si>
    <t>Repello de paredes mortero 1:4</t>
  </si>
  <si>
    <t>Cajas de registro 55x55</t>
  </si>
  <si>
    <t>Ventana tipo V-02 1.70x1.50 corrediza, aluminio natural</t>
  </si>
  <si>
    <t>Salida para tomacorriente 110V, incluye accesorios (Normal)</t>
  </si>
  <si>
    <t>Acometida medidor-conexión publica   triplex1/0</t>
  </si>
  <si>
    <t>Acometida medidor-panel principal   THHN #2   2 rojos+1blanco</t>
  </si>
  <si>
    <t>Panel de 12 espacios SQUARD  incluye los Breaker de la misma marca</t>
  </si>
  <si>
    <t>sensor de movimiento de 360 grados alcance 7-5 metros similar al modelo SM-360-TS de tecnolite</t>
  </si>
  <si>
    <t>Juego</t>
  </si>
  <si>
    <t>Secador de mano tipo OPTICA acero inoxidable similar al modelo Xlerator</t>
  </si>
  <si>
    <t xml:space="preserve">Dispensador de toallas, acero inoxidable </t>
  </si>
  <si>
    <t>Extintores de fuego tipo "A" 5 lb</t>
  </si>
  <si>
    <t>Sub - Total</t>
  </si>
  <si>
    <t>Viga secundarias ejes P1-P2-P3 y P4 Tipo W16x26 (A50)</t>
  </si>
  <si>
    <t>Universidad Pedagógica Nacional Francisco Morazán</t>
  </si>
  <si>
    <t>Gradería Norte - Ala "A"</t>
  </si>
  <si>
    <t>Acarreo y botado de material de demolición de calle</t>
  </si>
  <si>
    <t>Excavación viga de cimentación VC-01</t>
  </si>
  <si>
    <t>Losa de entrepiso para graderías Steel deck cal 24. con electro malla 6x25 e:8.0 y 8.03 cm sobre la cresta, incluye conector de cortante, incluye remate anti humedad y sello con sikaflex, junta de expansión según indica el plano</t>
  </si>
  <si>
    <t>Baranda de retención en gradería #8, con tubo de 3" y malla desplegada  h:1.50m</t>
  </si>
  <si>
    <t>Barandal en extremo lateral de gradería con paral de W6x9 h:1.20 y 3 tirante de canaleta 2x6x1/16</t>
  </si>
  <si>
    <t>Piso de Porcelanato 60x60</t>
  </si>
  <si>
    <t>caja de registro de 55x55</t>
  </si>
  <si>
    <t>Ventana tipo V-04  0.40x0.60 corrediza en baño aluminio natural</t>
  </si>
  <si>
    <t>Salida para tomacorriente Normal 110V, incluye accesorios</t>
  </si>
  <si>
    <t>Estructura de techo, incluye clavadores y lamina aluzin calibre 24</t>
  </si>
  <si>
    <t>Suministro e instalación de clavador para techo. Con canaleta 2"x6" legitima@1.0m</t>
  </si>
  <si>
    <t>Rampa de acceso a gradería</t>
  </si>
  <si>
    <t>Cimentación Tipo ZA-04. 2.0mx1.0mx0.30m, 5#5L, 9#5T capa inferior, Fc: 4,000 psi, Fy G60</t>
  </si>
  <si>
    <t>Columna Metálica Tipo CM-02- 8x31 (A50)</t>
  </si>
  <si>
    <t>Losa de entrepiso Steel deck cal 24. con electro malla 6x25 e:8.0 cm sobre la cresta, incluye conector de cortante, incluye remate anti humedad y sello con sikaflex</t>
  </si>
  <si>
    <t>Arquitectónicos y acabados</t>
  </si>
  <si>
    <t>Suministro e instalación de Butaca de poli estireno tipo Butaca gradería</t>
  </si>
  <si>
    <t>Suministro e instalación de cerámica antiderrapante en piso 0.60x0.60</t>
  </si>
  <si>
    <t>Área de cambiado de niños (60cm de anchox2.85m de largo) acabado final enchapado</t>
  </si>
  <si>
    <t>Instalaciones hidro sanitarias (Baños y Cafetería)</t>
  </si>
  <si>
    <t>suministro e instalación de Tubería PVC de 1/2" SDR-13.5   potable</t>
  </si>
  <si>
    <t>Suministro e instalación de tubería PVC de 3/4" SDR-21   potable</t>
  </si>
  <si>
    <t>Suministro e instalación de tubería PVC de 2" SDR-41   drenaje</t>
  </si>
  <si>
    <t>Suministro e instalación de tubería PVC de 4" SDR-64    drenaje</t>
  </si>
  <si>
    <t>Suministro e instalación de servicios sanitarios (american estándar línea ecoline)</t>
  </si>
  <si>
    <t xml:space="preserve">Suministro e instalación de equipo hidroneumático 3hp centrifuga incluye tanque de presión </t>
  </si>
  <si>
    <t>Accesorios para tubería de AP</t>
  </si>
  <si>
    <t>Accesorios para tubería de AN</t>
  </si>
  <si>
    <t>Barras de seguridad en aparato sanitario especial, incluye accesorios de sentadera y pared</t>
  </si>
  <si>
    <t>Basureros plásticos</t>
  </si>
  <si>
    <t>Rotulación para señalización interna (Zona de discapacitados; área de cambiado; área de aseo)</t>
  </si>
  <si>
    <t>Rotulación para señalización externa (Baños H/M; Salida;Cafeteria;Graderia)</t>
  </si>
  <si>
    <t xml:space="preserve">Dispensador de jabón, óptica, acero inoxidable </t>
  </si>
  <si>
    <t>suministro e instalación de espejo (1.0x4.0)</t>
  </si>
  <si>
    <t>Pileta para área de aseo</t>
  </si>
  <si>
    <t>reubicación de postes existentes</t>
  </si>
  <si>
    <t>Puerta tipo P-01 2.10x1   (metálica de lamina troquelada)</t>
  </si>
  <si>
    <t>Puerta tipo P-02 0.70x1.70 (metálica lamina lisa)</t>
  </si>
  <si>
    <t>Puerta tipo P-03 0.70x2.10 (metálica lamina lisa)</t>
  </si>
  <si>
    <t>Puerta tipo P-04 2.0x2.10 (portón lamina troquelada)</t>
  </si>
  <si>
    <t>Ventana tipo V-01 0.60x1.45 celosías traslucida (aluminio natural )</t>
  </si>
  <si>
    <t>Barandal con tubo metálico de 2" circular, 1V@1.0m y 1H@40cm</t>
  </si>
  <si>
    <t>Puerta tipo P-05 0.90x1.70 (metálica lamina lisa)</t>
  </si>
  <si>
    <t>Instalaciones eléctricas</t>
  </si>
  <si>
    <t>Salida para lámpara de 2x2 incluye cableado y la lámpara lámpara aluminio terminado en color blanco pantalla pc similar al modelo LTLACD01-LED de tecnoline</t>
  </si>
  <si>
    <t>Interruptor vaivén, incluye cableado y accesorios</t>
  </si>
  <si>
    <t>Circuito de iluminación</t>
  </si>
  <si>
    <t>Salida para lámpara de bombillo de 60 Watts incluye cableado y el bombillo similar al modelo MR16-SMDLED3WATTS/30 de tecnolite</t>
  </si>
  <si>
    <t>Administración delegada</t>
  </si>
  <si>
    <t>Salida para lámpara de 2x2 incluye cableado y la lámpara lámpara aluminio terminado en color blanco pantala pc similar al modelo LTLACD01-LED de tecnoline</t>
  </si>
  <si>
    <t>Salida para lámpara de bombillo de 60 Watts incluye cableado y el bombillo similar al modelo MR16-SMDLED3WATTS/30 de tecno lite</t>
  </si>
  <si>
    <t>sensor de movimiento de 360 grados alcance 7-5 metros similar al modelo SM-360-TS de tecno lite</t>
  </si>
  <si>
    <t>Construcción y acondicionamiento de infraestructura donde se instalara el equipo de la energía solar fotovoltaica Etapa I</t>
  </si>
  <si>
    <t>Gradería Norte - Ala "B"</t>
  </si>
  <si>
    <t>Rampa de acceso a gradería y Cubo de gradas</t>
  </si>
  <si>
    <t>estructura de llegada para gradas con mampostería</t>
  </si>
  <si>
    <t>Sócalo de porcelanito 15x60</t>
  </si>
  <si>
    <t>Forro de columnas metálicas con Durock</t>
  </si>
  <si>
    <t>Suministro e instalación de Butaca de poli estireno (gradería )</t>
  </si>
  <si>
    <t>Suministro e instalación de Butaca plegado sincronizado de asiento y apoya brazo con vasera (gradería )</t>
  </si>
  <si>
    <t>suministro e instalación de base para Mini Bar</t>
  </si>
  <si>
    <t>suministro e instalación de top de granito en mini bar</t>
  </si>
  <si>
    <t>suministro e instalación de servicio sanitario american estándar ecoline</t>
  </si>
  <si>
    <t>suministro e instalación de lavamanos</t>
  </si>
  <si>
    <t>Suministro e instalación de pared de durock en baños</t>
  </si>
  <si>
    <t>Suministro e instalación de lavatrastos en mini bar</t>
  </si>
  <si>
    <t>Instalaciones hidro sanitarias gradería y Palco</t>
  </si>
  <si>
    <t>Accesorios para tubería de ALL</t>
  </si>
  <si>
    <t>Tubería PVC de 1/2"</t>
  </si>
  <si>
    <t>Tubería PVC de 2"</t>
  </si>
  <si>
    <t>Tubería PVC de 4" AN</t>
  </si>
  <si>
    <t>Puerta tipo P-01 2.10x1 (metálica lamina troquelada)</t>
  </si>
  <si>
    <t>Puerta tipo P-06 2.10x0.70 tipo termo formada para interior</t>
  </si>
  <si>
    <t>Ventana tipo V-03  ventanal  aluminio natural y vidrio fijo refractivo tono naranja</t>
  </si>
  <si>
    <t>Señalización externa en fascia alusivo a " Bienvenidos a la Casa de los Lobos"</t>
  </si>
  <si>
    <t>Señalización interna (Baño H/M; Salida; Palco)</t>
  </si>
  <si>
    <t>Gradería Norte - Ala "C" (Palco)</t>
  </si>
  <si>
    <t>Salida para lámpara de 2x2 incluye cableado y la lámpara  aluminio terminado en color blanco pantalla pc similar al modelo LTLACD01-LED de tecnoline</t>
  </si>
  <si>
    <t xml:space="preserve">Pulido de paredes </t>
  </si>
  <si>
    <t>Administracion delegada</t>
  </si>
  <si>
    <t>Socalo de ceramica e:10cm</t>
  </si>
</sst>
</file>

<file path=xl/styles.xml><?xml version="1.0" encoding="utf-8"?>
<styleSheet xmlns="http://schemas.openxmlformats.org/spreadsheetml/2006/main">
  <numFmts count="1">
    <numFmt numFmtId="164" formatCode="_-[$L-480A]* #,##0.00_-;\-[$L-480A]* #,##0.00_-;_-[$L-480A]* &quot;-&quot;??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.6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7" xfId="0" applyBorder="1"/>
    <xf numFmtId="4" fontId="0" fillId="0" borderId="0" xfId="0" applyNumberFormat="1"/>
    <xf numFmtId="0" fontId="0" fillId="0" borderId="0" xfId="0" applyFill="1"/>
    <xf numFmtId="164" fontId="0" fillId="0" borderId="1" xfId="0" applyNumberFormat="1" applyBorder="1" applyAlignment="1">
      <alignment horizontal="center"/>
    </xf>
    <xf numFmtId="0" fontId="0" fillId="0" borderId="7" xfId="0" applyFill="1" applyBorder="1"/>
    <xf numFmtId="4" fontId="0" fillId="0" borderId="0" xfId="0" applyNumberFormat="1" applyBorder="1"/>
    <xf numFmtId="4" fontId="0" fillId="0" borderId="0" xfId="0" applyNumberFormat="1" applyBorder="1" applyAlignment="1">
      <alignment vertical="center"/>
    </xf>
    <xf numFmtId="0" fontId="0" fillId="2" borderId="7" xfId="0" applyFill="1" applyBorder="1"/>
    <xf numFmtId="0" fontId="0" fillId="2" borderId="0" xfId="0" applyFill="1" applyBorder="1"/>
    <xf numFmtId="164" fontId="0" fillId="2" borderId="0" xfId="0" applyNumberFormat="1" applyFill="1" applyBorder="1"/>
    <xf numFmtId="164" fontId="0" fillId="2" borderId="8" xfId="0" applyNumberFormat="1" applyFill="1" applyBorder="1"/>
    <xf numFmtId="4" fontId="0" fillId="2" borderId="0" xfId="0" applyNumberFormat="1" applyFill="1" applyBorder="1"/>
    <xf numFmtId="4" fontId="0" fillId="2" borderId="0" xfId="0" applyNumberFormat="1" applyFill="1" applyBorder="1" applyAlignment="1">
      <alignment vertical="center"/>
    </xf>
    <xf numFmtId="164" fontId="0" fillId="0" borderId="12" xfId="0" applyNumberFormat="1" applyBorder="1"/>
    <xf numFmtId="0" fontId="0" fillId="0" borderId="1" xfId="0" applyFont="1" applyBorder="1"/>
    <xf numFmtId="164" fontId="0" fillId="0" borderId="1" xfId="0" applyNumberFormat="1" applyFont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164" fontId="0" fillId="0" borderId="1" xfId="0" applyNumberFormat="1" applyFont="1" applyFill="1" applyBorder="1"/>
    <xf numFmtId="0" fontId="0" fillId="0" borderId="2" xfId="0" applyFont="1" applyFill="1" applyBorder="1"/>
    <xf numFmtId="0" fontId="0" fillId="0" borderId="0" xfId="0" applyFont="1"/>
    <xf numFmtId="164" fontId="0" fillId="0" borderId="3" xfId="0" applyNumberFormat="1" applyFont="1" applyBorder="1"/>
    <xf numFmtId="0" fontId="1" fillId="2" borderId="7" xfId="0" applyFont="1" applyFill="1" applyBorder="1"/>
    <xf numFmtId="0" fontId="1" fillId="2" borderId="0" xfId="0" applyFont="1" applyFill="1" applyBorder="1"/>
    <xf numFmtId="4" fontId="1" fillId="2" borderId="0" xfId="0" applyNumberFormat="1" applyFont="1" applyFill="1" applyBorder="1"/>
    <xf numFmtId="4" fontId="1" fillId="2" borderId="0" xfId="0" applyNumberFormat="1" applyFont="1" applyFill="1" applyBorder="1" applyAlignment="1">
      <alignment vertical="center"/>
    </xf>
    <xf numFmtId="0" fontId="0" fillId="0" borderId="7" xfId="0" applyFont="1" applyBorder="1"/>
    <xf numFmtId="4" fontId="0" fillId="0" borderId="0" xfId="0" applyNumberFormat="1" applyFont="1" applyBorder="1"/>
    <xf numFmtId="0" fontId="0" fillId="0" borderId="0" xfId="0" applyFont="1" applyBorder="1"/>
    <xf numFmtId="164" fontId="0" fillId="0" borderId="12" xfId="0" applyNumberFormat="1" applyFont="1" applyBorder="1"/>
    <xf numFmtId="0" fontId="0" fillId="2" borderId="0" xfId="0" applyFont="1" applyFill="1" applyBorder="1"/>
    <xf numFmtId="164" fontId="0" fillId="2" borderId="0" xfId="0" applyNumberFormat="1" applyFont="1" applyFill="1" applyBorder="1"/>
    <xf numFmtId="164" fontId="0" fillId="2" borderId="8" xfId="0" applyNumberFormat="1" applyFont="1" applyFill="1" applyBorder="1"/>
    <xf numFmtId="4" fontId="0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164" fontId="0" fillId="0" borderId="13" xfId="0" applyNumberFormat="1" applyFont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2" borderId="0" xfId="0" applyNumberFormat="1" applyFont="1" applyFill="1" applyBorder="1"/>
    <xf numFmtId="4" fontId="0" fillId="0" borderId="0" xfId="0" applyNumberFormat="1" applyFont="1"/>
    <xf numFmtId="0" fontId="0" fillId="0" borderId="7" xfId="0" applyFont="1" applyFill="1" applyBorder="1"/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vertical="center"/>
    </xf>
    <xf numFmtId="164" fontId="0" fillId="0" borderId="3" xfId="0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0" borderId="9" xfId="0" applyFont="1" applyFill="1" applyBorder="1"/>
    <xf numFmtId="0" fontId="0" fillId="0" borderId="0" xfId="0" applyFont="1" applyFill="1"/>
    <xf numFmtId="164" fontId="0" fillId="0" borderId="3" xfId="0" applyNumberFormat="1" applyFont="1" applyFill="1" applyBorder="1" applyAlignment="1">
      <alignment vertical="center"/>
    </xf>
    <xf numFmtId="0" fontId="0" fillId="3" borderId="0" xfId="0" applyFont="1" applyFill="1" applyBorder="1"/>
    <xf numFmtId="4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/>
    <xf numFmtId="4" fontId="0" fillId="3" borderId="1" xfId="0" applyNumberFormat="1" applyFont="1" applyFill="1" applyBorder="1"/>
    <xf numFmtId="164" fontId="0" fillId="3" borderId="1" xfId="0" applyNumberFormat="1" applyFont="1" applyFill="1" applyBorder="1"/>
    <xf numFmtId="0" fontId="0" fillId="3" borderId="0" xfId="0" applyFont="1" applyFill="1"/>
    <xf numFmtId="0" fontId="0" fillId="3" borderId="1" xfId="0" applyFont="1" applyFill="1" applyBorder="1" applyAlignment="1">
      <alignment wrapText="1"/>
    </xf>
    <xf numFmtId="164" fontId="0" fillId="3" borderId="3" xfId="0" applyNumberFormat="1" applyFont="1" applyFill="1" applyBorder="1"/>
    <xf numFmtId="0" fontId="0" fillId="3" borderId="0" xfId="0" applyFill="1"/>
    <xf numFmtId="0" fontId="0" fillId="3" borderId="7" xfId="0" applyFont="1" applyFill="1" applyBorder="1"/>
    <xf numFmtId="0" fontId="1" fillId="3" borderId="7" xfId="0" applyFont="1" applyFill="1" applyBorder="1"/>
    <xf numFmtId="4" fontId="1" fillId="3" borderId="0" xfId="0" applyNumberFormat="1" applyFont="1" applyFill="1" applyBorder="1" applyAlignment="1">
      <alignment vertical="center"/>
    </xf>
    <xf numFmtId="4" fontId="0" fillId="3" borderId="0" xfId="0" applyNumberFormat="1" applyFont="1" applyFill="1" applyBorder="1"/>
    <xf numFmtId="164" fontId="0" fillId="3" borderId="8" xfId="0" applyNumberFormat="1" applyFont="1" applyFill="1" applyBorder="1"/>
    <xf numFmtId="10" fontId="0" fillId="3" borderId="1" xfId="0" applyNumberFormat="1" applyFont="1" applyFill="1" applyBorder="1"/>
    <xf numFmtId="164" fontId="0" fillId="3" borderId="12" xfId="0" applyNumberFormat="1" applyFont="1" applyFill="1" applyBorder="1"/>
    <xf numFmtId="164" fontId="0" fillId="3" borderId="0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/Desktop/Doctos%20Grcn/Proinca/Secretaria%20de%20salud/LICITACION%20PUBLICA%20003-2016/ANEXO%203/Presupuesto%20con%20Cantidades%20de%20Obra-santa%20maria%20del%20carbon,%20Olancho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/Desktop/Doctos%20Grcn/Proinca/Liceo%20Franco%20Hondure&#241;o/Documento%20de%20Licitaci&#243;n%20Edificio%20de%20Estacionamientos_LFH/Secci&#243;n%203_Formulario%203_Oferta%20de%20Prec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icha CU"/>
      <sheetName val="Constantes"/>
      <sheetName val="Analisis FSC"/>
    </sheetNames>
    <sheetDataSet>
      <sheetData sheetId="0"/>
      <sheetData sheetId="1"/>
      <sheetData sheetId="2">
        <row r="4">
          <cell r="C4" t="str">
            <v>Proinca S. de R.L.</v>
          </cell>
        </row>
        <row r="6">
          <cell r="C6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ichas"/>
      <sheetName val="Constantes"/>
      <sheetName val="FSC"/>
      <sheetName val="Hoja2"/>
    </sheetNames>
    <sheetDataSet>
      <sheetData sheetId="0"/>
      <sheetData sheetId="1"/>
      <sheetData sheetId="2">
        <row r="11">
          <cell r="L11">
            <v>750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9"/>
  <sheetViews>
    <sheetView view="pageBreakPreview" topLeftCell="A120" zoomScale="80" zoomScaleSheetLayoutView="80" workbookViewId="0">
      <selection activeCell="C144" sqref="C144"/>
    </sheetView>
  </sheetViews>
  <sheetFormatPr baseColWidth="10" defaultRowHeight="15"/>
  <cols>
    <col min="1" max="1" width="4.28515625" customWidth="1"/>
    <col min="2" max="2" width="6.140625" customWidth="1"/>
    <col min="3" max="3" width="83.42578125" customWidth="1"/>
    <col min="5" max="5" width="14.85546875" style="4" bestFit="1" customWidth="1"/>
    <col min="6" max="6" width="15.7109375" style="4" customWidth="1"/>
    <col min="7" max="7" width="17" customWidth="1"/>
  </cols>
  <sheetData>
    <row r="1" spans="1:7">
      <c r="A1" s="71" t="s">
        <v>135</v>
      </c>
      <c r="B1" s="72"/>
      <c r="C1" s="72"/>
      <c r="D1" s="72"/>
      <c r="E1" s="72"/>
      <c r="F1" s="72"/>
      <c r="G1" s="73"/>
    </row>
    <row r="2" spans="1:7">
      <c r="A2" s="74" t="s">
        <v>7</v>
      </c>
      <c r="B2" s="75"/>
      <c r="C2" s="75"/>
      <c r="D2" s="75"/>
      <c r="E2" s="75"/>
      <c r="F2" s="75"/>
      <c r="G2" s="76"/>
    </row>
    <row r="3" spans="1:7">
      <c r="A3" s="77" t="s">
        <v>136</v>
      </c>
      <c r="B3" s="78"/>
      <c r="C3" s="78"/>
      <c r="D3" s="78"/>
      <c r="E3" s="78"/>
      <c r="F3" s="78"/>
      <c r="G3" s="79"/>
    </row>
    <row r="4" spans="1:7">
      <c r="G4" s="2"/>
    </row>
    <row r="5" spans="1:7">
      <c r="A5" s="40" t="s">
        <v>34</v>
      </c>
      <c r="B5" s="40" t="s">
        <v>35</v>
      </c>
      <c r="C5" s="40" t="s">
        <v>9</v>
      </c>
      <c r="D5" s="40" t="s">
        <v>1</v>
      </c>
      <c r="E5" s="41" t="s">
        <v>2</v>
      </c>
      <c r="F5" s="41" t="s">
        <v>3</v>
      </c>
      <c r="G5" s="6" t="s">
        <v>4</v>
      </c>
    </row>
    <row r="6" spans="1:7">
      <c r="A6" s="25" t="s">
        <v>10</v>
      </c>
      <c r="B6" s="26" t="s">
        <v>11</v>
      </c>
      <c r="C6" s="11"/>
      <c r="D6" s="11"/>
      <c r="E6" s="14"/>
      <c r="F6" s="14"/>
      <c r="G6" s="13"/>
    </row>
    <row r="7" spans="1:7" s="58" customFormat="1" hidden="1">
      <c r="A7" s="62"/>
      <c r="B7" s="56">
        <v>1.01</v>
      </c>
      <c r="C7" s="55" t="s">
        <v>14</v>
      </c>
      <c r="D7" s="55" t="s">
        <v>13</v>
      </c>
      <c r="E7" s="56">
        <v>0</v>
      </c>
      <c r="F7" s="57">
        <v>25000</v>
      </c>
      <c r="G7" s="57">
        <f>+ROUND((E7*F7),2)</f>
        <v>0</v>
      </c>
    </row>
    <row r="8" spans="1:7" s="58" customFormat="1" hidden="1">
      <c r="A8" s="62"/>
      <c r="B8" s="56">
        <f>+B7+0.01</f>
        <v>1.02</v>
      </c>
      <c r="C8" s="55" t="s">
        <v>36</v>
      </c>
      <c r="D8" s="55" t="s">
        <v>13</v>
      </c>
      <c r="E8" s="56">
        <v>0</v>
      </c>
      <c r="F8" s="57">
        <v>49600</v>
      </c>
      <c r="G8" s="57">
        <f>+ROUND((E8*F8),2)</f>
        <v>0</v>
      </c>
    </row>
    <row r="9" spans="1:7" s="58" customFormat="1" hidden="1">
      <c r="A9" s="62"/>
      <c r="B9" s="56">
        <f t="shared" ref="B9:B15" si="0">+B8+0.01</f>
        <v>1.03</v>
      </c>
      <c r="C9" s="55" t="s">
        <v>48</v>
      </c>
      <c r="D9" s="55" t="s">
        <v>8</v>
      </c>
      <c r="E9" s="56">
        <v>0</v>
      </c>
      <c r="F9" s="57">
        <v>371.39</v>
      </c>
      <c r="G9" s="57">
        <f>+ROUND((E9*F9),2)</f>
        <v>0</v>
      </c>
    </row>
    <row r="10" spans="1:7" s="23" customFormat="1">
      <c r="A10" s="29"/>
      <c r="B10" s="19">
        <f t="shared" si="0"/>
        <v>1.04</v>
      </c>
      <c r="C10" s="17" t="s">
        <v>12</v>
      </c>
      <c r="D10" s="20" t="s">
        <v>8</v>
      </c>
      <c r="E10" s="19">
        <v>200</v>
      </c>
      <c r="F10" s="21"/>
      <c r="G10" s="18">
        <f>+ROUND((E10*F10),2)</f>
        <v>0</v>
      </c>
    </row>
    <row r="11" spans="1:7" s="58" customFormat="1" hidden="1">
      <c r="A11" s="62"/>
      <c r="B11" s="56">
        <f t="shared" si="0"/>
        <v>1.05</v>
      </c>
      <c r="C11" s="55" t="s">
        <v>37</v>
      </c>
      <c r="D11" s="55" t="s">
        <v>13</v>
      </c>
      <c r="E11" s="56">
        <v>0</v>
      </c>
      <c r="F11" s="57"/>
      <c r="G11" s="57">
        <f t="shared" ref="G11:G57" si="1">+ROUND((E11*F11),2)</f>
        <v>0</v>
      </c>
    </row>
    <row r="12" spans="1:7" s="58" customFormat="1" hidden="1">
      <c r="A12" s="62"/>
      <c r="B12" s="56">
        <f t="shared" si="0"/>
        <v>1.06</v>
      </c>
      <c r="C12" s="55" t="s">
        <v>15</v>
      </c>
      <c r="D12" s="55" t="s">
        <v>13</v>
      </c>
      <c r="E12" s="56">
        <v>0</v>
      </c>
      <c r="F12" s="57"/>
      <c r="G12" s="57">
        <f t="shared" si="1"/>
        <v>0</v>
      </c>
    </row>
    <row r="13" spans="1:7" s="23" customFormat="1">
      <c r="A13" s="29"/>
      <c r="B13" s="19">
        <f t="shared" si="0"/>
        <v>1.07</v>
      </c>
      <c r="C13" s="17" t="s">
        <v>54</v>
      </c>
      <c r="D13" s="20" t="s">
        <v>0</v>
      </c>
      <c r="E13" s="19">
        <v>86</v>
      </c>
      <c r="F13" s="21"/>
      <c r="G13" s="18">
        <f t="shared" si="1"/>
        <v>0</v>
      </c>
    </row>
    <row r="14" spans="1:7" s="23" customFormat="1">
      <c r="A14" s="29"/>
      <c r="B14" s="19">
        <f t="shared" si="0"/>
        <v>1.08</v>
      </c>
      <c r="C14" s="22" t="s">
        <v>137</v>
      </c>
      <c r="D14" s="20" t="s">
        <v>5</v>
      </c>
      <c r="E14" s="19">
        <v>25.8</v>
      </c>
      <c r="F14" s="21"/>
      <c r="G14" s="18">
        <f t="shared" si="1"/>
        <v>0</v>
      </c>
    </row>
    <row r="15" spans="1:7" s="23" customFormat="1" ht="15.75" thickBot="1">
      <c r="A15" s="29"/>
      <c r="B15" s="19">
        <f t="shared" si="0"/>
        <v>1.0900000000000001</v>
      </c>
      <c r="C15" s="17" t="s">
        <v>30</v>
      </c>
      <c r="D15" s="20" t="s">
        <v>1</v>
      </c>
      <c r="E15" s="19">
        <v>2</v>
      </c>
      <c r="F15" s="21"/>
      <c r="G15" s="24">
        <f t="shared" si="1"/>
        <v>0</v>
      </c>
    </row>
    <row r="16" spans="1:7" ht="15.75" thickBot="1">
      <c r="A16" s="3"/>
      <c r="B16" s="8"/>
      <c r="C16" s="1"/>
      <c r="D16" s="72" t="str">
        <f>"Sub - Total"</f>
        <v>Sub - Total</v>
      </c>
      <c r="E16" s="72"/>
      <c r="F16" s="72"/>
      <c r="G16" s="16">
        <f>SUM(G7:G15)</f>
        <v>0</v>
      </c>
    </row>
    <row r="17" spans="1:7">
      <c r="A17" s="25" t="s">
        <v>16</v>
      </c>
      <c r="B17" s="27" t="s">
        <v>17</v>
      </c>
      <c r="C17" s="11"/>
      <c r="D17" s="11"/>
      <c r="E17" s="14"/>
      <c r="F17" s="14"/>
      <c r="G17" s="13"/>
    </row>
    <row r="18" spans="1:7" s="51" customFormat="1">
      <c r="A18" s="44"/>
      <c r="B18" s="19">
        <v>2.0099999999999998</v>
      </c>
      <c r="C18" s="20" t="s">
        <v>31</v>
      </c>
      <c r="D18" s="20" t="s">
        <v>5</v>
      </c>
      <c r="E18" s="19">
        <v>184</v>
      </c>
      <c r="F18" s="21"/>
      <c r="G18" s="21">
        <f t="shared" si="1"/>
        <v>0</v>
      </c>
    </row>
    <row r="19" spans="1:7" s="51" customFormat="1">
      <c r="A19" s="44"/>
      <c r="B19" s="19">
        <f>+B18+0.01</f>
        <v>2.0199999999999996</v>
      </c>
      <c r="C19" s="20" t="s">
        <v>38</v>
      </c>
      <c r="D19" s="20" t="s">
        <v>5</v>
      </c>
      <c r="E19" s="19">
        <v>155</v>
      </c>
      <c r="F19" s="21"/>
      <c r="G19" s="21">
        <f t="shared" si="1"/>
        <v>0</v>
      </c>
    </row>
    <row r="20" spans="1:7" s="51" customFormat="1">
      <c r="A20" s="44"/>
      <c r="B20" s="19">
        <f t="shared" ref="B20:B22" si="2">+B19+0.01</f>
        <v>2.0299999999999994</v>
      </c>
      <c r="C20" s="20" t="s">
        <v>39</v>
      </c>
      <c r="D20" s="20" t="s">
        <v>5</v>
      </c>
      <c r="E20" s="19">
        <v>43.75</v>
      </c>
      <c r="F20" s="21"/>
      <c r="G20" s="48">
        <f t="shared" si="1"/>
        <v>0</v>
      </c>
    </row>
    <row r="21" spans="1:7" s="51" customFormat="1">
      <c r="A21" s="44"/>
      <c r="B21" s="19">
        <f t="shared" si="2"/>
        <v>2.0399999999999991</v>
      </c>
      <c r="C21" s="20" t="s">
        <v>138</v>
      </c>
      <c r="D21" s="20" t="s">
        <v>5</v>
      </c>
      <c r="E21" s="19">
        <v>15</v>
      </c>
      <c r="F21" s="21"/>
      <c r="G21" s="21">
        <f t="shared" si="1"/>
        <v>0</v>
      </c>
    </row>
    <row r="22" spans="1:7" s="51" customFormat="1" ht="15.75" thickBot="1">
      <c r="A22" s="44"/>
      <c r="B22" s="19">
        <f t="shared" si="2"/>
        <v>2.0499999999999989</v>
      </c>
      <c r="C22" s="20" t="s">
        <v>118</v>
      </c>
      <c r="D22" s="20" t="s">
        <v>5</v>
      </c>
      <c r="E22" s="19">
        <v>75</v>
      </c>
      <c r="F22" s="21"/>
      <c r="G22" s="21">
        <f t="shared" si="1"/>
        <v>0</v>
      </c>
    </row>
    <row r="23" spans="1:7" ht="15.75" thickBot="1">
      <c r="A23" s="29"/>
      <c r="B23" s="30"/>
      <c r="C23" s="31"/>
      <c r="D23" s="70" t="s">
        <v>133</v>
      </c>
      <c r="E23" s="70"/>
      <c r="F23" s="70"/>
      <c r="G23" s="32">
        <f>SUM(G18:G22)</f>
        <v>0</v>
      </c>
    </row>
    <row r="24" spans="1:7">
      <c r="A24" s="25" t="s">
        <v>18</v>
      </c>
      <c r="B24" s="27" t="s">
        <v>32</v>
      </c>
      <c r="C24" s="33"/>
      <c r="D24" s="33"/>
      <c r="E24" s="42"/>
      <c r="F24" s="42"/>
      <c r="G24" s="35"/>
    </row>
    <row r="25" spans="1:7" s="51" customFormat="1">
      <c r="A25" s="44"/>
      <c r="B25" s="19">
        <v>3.01</v>
      </c>
      <c r="C25" s="20" t="s">
        <v>19</v>
      </c>
      <c r="D25" s="20" t="s">
        <v>1</v>
      </c>
      <c r="E25" s="19">
        <v>8</v>
      </c>
      <c r="F25" s="21"/>
      <c r="G25" s="21">
        <f t="shared" si="1"/>
        <v>0</v>
      </c>
    </row>
    <row r="26" spans="1:7" s="51" customFormat="1">
      <c r="A26" s="44"/>
      <c r="B26" s="45">
        <f t="shared" ref="B26:B29" si="3">+B25+0.01</f>
        <v>3.0199999999999996</v>
      </c>
      <c r="C26" s="46" t="s">
        <v>49</v>
      </c>
      <c r="D26" s="20" t="s">
        <v>1</v>
      </c>
      <c r="E26" s="19">
        <v>8</v>
      </c>
      <c r="F26" s="21"/>
      <c r="G26" s="47">
        <f t="shared" si="1"/>
        <v>0</v>
      </c>
    </row>
    <row r="27" spans="1:7" s="51" customFormat="1">
      <c r="A27" s="44"/>
      <c r="B27" s="45">
        <f t="shared" si="3"/>
        <v>3.0299999999999994</v>
      </c>
      <c r="C27" s="20" t="s">
        <v>20</v>
      </c>
      <c r="D27" s="20" t="s">
        <v>8</v>
      </c>
      <c r="E27" s="19">
        <v>32</v>
      </c>
      <c r="F27" s="21"/>
      <c r="G27" s="21">
        <f t="shared" si="1"/>
        <v>0</v>
      </c>
    </row>
    <row r="28" spans="1:7" s="51" customFormat="1">
      <c r="A28" s="44"/>
      <c r="B28" s="45">
        <f t="shared" si="3"/>
        <v>3.0399999999999991</v>
      </c>
      <c r="C28" s="20" t="s">
        <v>21</v>
      </c>
      <c r="D28" s="20" t="s">
        <v>8</v>
      </c>
      <c r="E28" s="19">
        <v>16</v>
      </c>
      <c r="F28" s="21"/>
      <c r="G28" s="21">
        <f t="shared" si="1"/>
        <v>0</v>
      </c>
    </row>
    <row r="29" spans="1:7" s="51" customFormat="1" ht="15.75" thickBot="1">
      <c r="A29" s="44"/>
      <c r="B29" s="45">
        <f t="shared" si="3"/>
        <v>3.0499999999999989</v>
      </c>
      <c r="C29" s="20" t="s">
        <v>101</v>
      </c>
      <c r="D29" s="20" t="s">
        <v>8</v>
      </c>
      <c r="E29" s="19">
        <v>128.47999999999999</v>
      </c>
      <c r="F29" s="21"/>
      <c r="G29" s="48">
        <f t="shared" si="1"/>
        <v>0</v>
      </c>
    </row>
    <row r="30" spans="1:7" ht="15.75" thickBot="1">
      <c r="A30" s="29"/>
      <c r="B30" s="36"/>
      <c r="C30" s="31"/>
      <c r="D30" s="70" t="s">
        <v>133</v>
      </c>
      <c r="E30" s="70"/>
      <c r="F30" s="70"/>
      <c r="G30" s="32">
        <f>+SUM(G25:G29)</f>
        <v>0</v>
      </c>
    </row>
    <row r="31" spans="1:7">
      <c r="A31" s="25" t="s">
        <v>23</v>
      </c>
      <c r="B31" s="28" t="s">
        <v>24</v>
      </c>
      <c r="C31" s="33"/>
      <c r="D31" s="33"/>
      <c r="E31" s="42"/>
      <c r="F31" s="42"/>
      <c r="G31" s="35"/>
    </row>
    <row r="32" spans="1:7" s="51" customFormat="1">
      <c r="A32" s="44"/>
      <c r="B32" s="45">
        <v>4.01</v>
      </c>
      <c r="C32" s="20" t="s">
        <v>25</v>
      </c>
      <c r="D32" s="20" t="s">
        <v>1</v>
      </c>
      <c r="E32" s="19">
        <v>16</v>
      </c>
      <c r="F32" s="21"/>
      <c r="G32" s="21">
        <f t="shared" si="1"/>
        <v>0</v>
      </c>
    </row>
    <row r="33" spans="1:7" s="51" customFormat="1">
      <c r="A33" s="44"/>
      <c r="B33" s="45">
        <f>+B32+0.01</f>
        <v>4.0199999999999996</v>
      </c>
      <c r="C33" s="20" t="s">
        <v>26</v>
      </c>
      <c r="D33" s="20" t="s">
        <v>1</v>
      </c>
      <c r="E33" s="19">
        <v>8</v>
      </c>
      <c r="F33" s="21"/>
      <c r="G33" s="21">
        <f t="shared" si="1"/>
        <v>0</v>
      </c>
    </row>
    <row r="34" spans="1:7" s="51" customFormat="1">
      <c r="A34" s="44"/>
      <c r="B34" s="45">
        <f t="shared" ref="B34:B57" si="4">+B33+0.01</f>
        <v>4.0299999999999994</v>
      </c>
      <c r="C34" s="20" t="s">
        <v>33</v>
      </c>
      <c r="D34" s="20" t="s">
        <v>1</v>
      </c>
      <c r="E34" s="19">
        <v>128</v>
      </c>
      <c r="F34" s="21"/>
      <c r="G34" s="21">
        <f t="shared" si="1"/>
        <v>0</v>
      </c>
    </row>
    <row r="35" spans="1:7" s="51" customFormat="1">
      <c r="A35" s="44"/>
      <c r="B35" s="45">
        <f t="shared" si="4"/>
        <v>4.0399999999999991</v>
      </c>
      <c r="C35" s="20" t="s">
        <v>40</v>
      </c>
      <c r="D35" s="20" t="s">
        <v>8</v>
      </c>
      <c r="E35" s="19">
        <v>54.96</v>
      </c>
      <c r="F35" s="21"/>
      <c r="G35" s="21">
        <f t="shared" si="1"/>
        <v>0</v>
      </c>
    </row>
    <row r="36" spans="1:7" s="51" customFormat="1">
      <c r="A36" s="44"/>
      <c r="B36" s="45">
        <f t="shared" si="4"/>
        <v>4.0499999999999989</v>
      </c>
      <c r="C36" s="20" t="s">
        <v>41</v>
      </c>
      <c r="D36" s="20" t="s">
        <v>8</v>
      </c>
      <c r="E36" s="19">
        <v>22</v>
      </c>
      <c r="F36" s="21"/>
      <c r="G36" s="21">
        <f t="shared" si="1"/>
        <v>0</v>
      </c>
    </row>
    <row r="37" spans="1:7" s="51" customFormat="1">
      <c r="A37" s="44"/>
      <c r="B37" s="45">
        <f t="shared" si="4"/>
        <v>4.0599999999999987</v>
      </c>
      <c r="C37" s="20" t="s">
        <v>42</v>
      </c>
      <c r="D37" s="20" t="s">
        <v>8</v>
      </c>
      <c r="E37" s="19">
        <v>64.88</v>
      </c>
      <c r="F37" s="21"/>
      <c r="G37" s="21">
        <f t="shared" ref="G37:G42" si="5">+ROUND((E37*F37),2)</f>
        <v>0</v>
      </c>
    </row>
    <row r="38" spans="1:7" s="51" customFormat="1">
      <c r="A38" s="44"/>
      <c r="B38" s="45">
        <f t="shared" si="4"/>
        <v>4.0699999999999985</v>
      </c>
      <c r="C38" s="20" t="s">
        <v>50</v>
      </c>
      <c r="D38" s="20" t="s">
        <v>8</v>
      </c>
      <c r="E38" s="19">
        <v>11.52</v>
      </c>
      <c r="F38" s="21"/>
      <c r="G38" s="21">
        <f t="shared" si="5"/>
        <v>0</v>
      </c>
    </row>
    <row r="39" spans="1:7" s="51" customFormat="1">
      <c r="A39" s="44"/>
      <c r="B39" s="45">
        <f t="shared" si="4"/>
        <v>4.0799999999999983</v>
      </c>
      <c r="C39" s="20" t="s">
        <v>111</v>
      </c>
      <c r="D39" s="20" t="s">
        <v>8</v>
      </c>
      <c r="E39" s="19">
        <v>315</v>
      </c>
      <c r="F39" s="21"/>
      <c r="G39" s="21">
        <f t="shared" si="5"/>
        <v>0</v>
      </c>
    </row>
    <row r="40" spans="1:7" s="51" customFormat="1">
      <c r="A40" s="44"/>
      <c r="B40" s="45">
        <f t="shared" si="4"/>
        <v>4.0899999999999981</v>
      </c>
      <c r="C40" s="20" t="s">
        <v>112</v>
      </c>
      <c r="D40" s="20" t="s">
        <v>8</v>
      </c>
      <c r="E40" s="19">
        <v>35</v>
      </c>
      <c r="F40" s="21"/>
      <c r="G40" s="21">
        <f t="shared" si="5"/>
        <v>0</v>
      </c>
    </row>
    <row r="41" spans="1:7" s="51" customFormat="1">
      <c r="A41" s="44"/>
      <c r="B41" s="45">
        <f t="shared" si="4"/>
        <v>4.0999999999999979</v>
      </c>
      <c r="C41" s="20" t="s">
        <v>113</v>
      </c>
      <c r="D41" s="20" t="s">
        <v>8</v>
      </c>
      <c r="E41" s="19">
        <v>35</v>
      </c>
      <c r="F41" s="21"/>
      <c r="G41" s="21">
        <f t="shared" si="5"/>
        <v>0</v>
      </c>
    </row>
    <row r="42" spans="1:7" s="51" customFormat="1">
      <c r="A42" s="44"/>
      <c r="B42" s="45">
        <f t="shared" si="4"/>
        <v>4.1099999999999977</v>
      </c>
      <c r="C42" s="20" t="s">
        <v>114</v>
      </c>
      <c r="D42" s="20" t="s">
        <v>8</v>
      </c>
      <c r="E42" s="19">
        <v>35</v>
      </c>
      <c r="F42" s="21"/>
      <c r="G42" s="21">
        <f t="shared" si="5"/>
        <v>0</v>
      </c>
    </row>
    <row r="43" spans="1:7" s="51" customFormat="1" ht="45">
      <c r="A43" s="44"/>
      <c r="B43" s="45">
        <f t="shared" si="4"/>
        <v>4.1199999999999974</v>
      </c>
      <c r="C43" s="46" t="s">
        <v>139</v>
      </c>
      <c r="D43" s="20" t="s">
        <v>0</v>
      </c>
      <c r="E43" s="19">
        <v>103.95000000000002</v>
      </c>
      <c r="F43" s="21"/>
      <c r="G43" s="52">
        <f t="shared" si="1"/>
        <v>0</v>
      </c>
    </row>
    <row r="44" spans="1:7" s="51" customFormat="1">
      <c r="A44" s="44"/>
      <c r="B44" s="45">
        <f t="shared" si="4"/>
        <v>4.1299999999999972</v>
      </c>
      <c r="C44" s="20" t="s">
        <v>115</v>
      </c>
      <c r="D44" s="20" t="s">
        <v>8</v>
      </c>
      <c r="E44" s="19">
        <v>5.76</v>
      </c>
      <c r="F44" s="21"/>
      <c r="G44" s="52">
        <f>+ROUND((E44*F44),2)</f>
        <v>0</v>
      </c>
    </row>
    <row r="45" spans="1:7" s="51" customFormat="1">
      <c r="A45" s="44"/>
      <c r="B45" s="45">
        <f t="shared" si="4"/>
        <v>4.139999999999997</v>
      </c>
      <c r="C45" s="20" t="s">
        <v>98</v>
      </c>
      <c r="D45" s="20" t="s">
        <v>8</v>
      </c>
      <c r="E45" s="19">
        <v>39.75</v>
      </c>
      <c r="F45" s="21"/>
      <c r="G45" s="52">
        <f>+ROUND((E45*F45),2)</f>
        <v>0</v>
      </c>
    </row>
    <row r="46" spans="1:7" s="51" customFormat="1">
      <c r="A46" s="44"/>
      <c r="B46" s="45">
        <f t="shared" si="4"/>
        <v>4.1499999999999968</v>
      </c>
      <c r="C46" s="20" t="s">
        <v>140</v>
      </c>
      <c r="D46" s="20" t="s">
        <v>8</v>
      </c>
      <c r="E46" s="19">
        <v>35</v>
      </c>
      <c r="F46" s="21"/>
      <c r="G46" s="52">
        <f>+ROUND((E46*F46),2)</f>
        <v>0</v>
      </c>
    </row>
    <row r="47" spans="1:7" s="51" customFormat="1" ht="30.75" thickBot="1">
      <c r="A47" s="44"/>
      <c r="B47" s="45">
        <f t="shared" si="4"/>
        <v>4.1599999999999966</v>
      </c>
      <c r="C47" s="49" t="s">
        <v>141</v>
      </c>
      <c r="D47" s="20" t="s">
        <v>8</v>
      </c>
      <c r="E47" s="19">
        <v>18.2</v>
      </c>
      <c r="F47" s="21"/>
      <c r="G47" s="52">
        <f>+ROUND((E47*F47),2)</f>
        <v>0</v>
      </c>
    </row>
    <row r="48" spans="1:7" ht="15.75" thickBot="1">
      <c r="A48" s="29"/>
      <c r="B48" s="36"/>
      <c r="C48" s="31"/>
      <c r="D48" s="70" t="s">
        <v>133</v>
      </c>
      <c r="E48" s="70"/>
      <c r="F48" s="70"/>
      <c r="G48" s="32">
        <f>+SUM(G32:G47)</f>
        <v>0</v>
      </c>
    </row>
    <row r="49" spans="1:7">
      <c r="A49" s="25" t="s">
        <v>27</v>
      </c>
      <c r="B49" s="28" t="s">
        <v>28</v>
      </c>
      <c r="C49" s="33"/>
      <c r="D49" s="33"/>
      <c r="E49" s="42"/>
      <c r="F49" s="42"/>
      <c r="G49" s="35"/>
    </row>
    <row r="50" spans="1:7" s="51" customFormat="1">
      <c r="A50" s="44"/>
      <c r="B50" s="45">
        <v>5.01</v>
      </c>
      <c r="C50" s="20" t="s">
        <v>44</v>
      </c>
      <c r="D50" s="20" t="s">
        <v>8</v>
      </c>
      <c r="E50" s="19">
        <v>16</v>
      </c>
      <c r="F50" s="21"/>
      <c r="G50" s="21">
        <f t="shared" si="1"/>
        <v>0</v>
      </c>
    </row>
    <row r="51" spans="1:7" s="51" customFormat="1">
      <c r="A51" s="44"/>
      <c r="B51" s="45">
        <f t="shared" si="4"/>
        <v>5.0199999999999996</v>
      </c>
      <c r="C51" s="20" t="s">
        <v>45</v>
      </c>
      <c r="D51" s="20" t="s">
        <v>8</v>
      </c>
      <c r="E51" s="19">
        <v>28.4</v>
      </c>
      <c r="F51" s="21"/>
      <c r="G51" s="21">
        <f t="shared" si="1"/>
        <v>0</v>
      </c>
    </row>
    <row r="52" spans="1:7" s="51" customFormat="1">
      <c r="A52" s="44"/>
      <c r="B52" s="45">
        <f t="shared" si="4"/>
        <v>5.0299999999999994</v>
      </c>
      <c r="C52" s="20" t="s">
        <v>43</v>
      </c>
      <c r="D52" s="20" t="s">
        <v>8</v>
      </c>
      <c r="E52" s="19">
        <v>8</v>
      </c>
      <c r="F52" s="21"/>
      <c r="G52" s="21">
        <f t="shared" si="1"/>
        <v>0</v>
      </c>
    </row>
    <row r="53" spans="1:7" s="51" customFormat="1">
      <c r="A53" s="44"/>
      <c r="B53" s="45">
        <f t="shared" si="4"/>
        <v>5.0399999999999991</v>
      </c>
      <c r="C53" s="20" t="s">
        <v>116</v>
      </c>
      <c r="D53" s="20" t="s">
        <v>8</v>
      </c>
      <c r="E53" s="19">
        <v>24</v>
      </c>
      <c r="F53" s="21"/>
      <c r="G53" s="21">
        <f t="shared" si="1"/>
        <v>0</v>
      </c>
    </row>
    <row r="54" spans="1:7" s="51" customFormat="1">
      <c r="A54" s="44"/>
      <c r="B54" s="45">
        <f t="shared" si="4"/>
        <v>5.0499999999999989</v>
      </c>
      <c r="C54" s="20" t="s">
        <v>97</v>
      </c>
      <c r="D54" s="20" t="s">
        <v>8</v>
      </c>
      <c r="E54" s="19">
        <v>70</v>
      </c>
      <c r="F54" s="21"/>
      <c r="G54" s="21">
        <f t="shared" si="1"/>
        <v>0</v>
      </c>
    </row>
    <row r="55" spans="1:7" s="51" customFormat="1">
      <c r="A55" s="44"/>
      <c r="B55" s="45">
        <f t="shared" si="4"/>
        <v>5.0599999999999987</v>
      </c>
      <c r="C55" s="20" t="s">
        <v>52</v>
      </c>
      <c r="D55" s="20" t="s">
        <v>0</v>
      </c>
      <c r="E55" s="19">
        <v>246.4</v>
      </c>
      <c r="F55" s="21"/>
      <c r="G55" s="21">
        <f t="shared" si="1"/>
        <v>0</v>
      </c>
    </row>
    <row r="56" spans="1:7" s="51" customFormat="1">
      <c r="A56" s="44"/>
      <c r="B56" s="45">
        <f t="shared" si="4"/>
        <v>5.0699999999999985</v>
      </c>
      <c r="C56" s="20" t="s">
        <v>147</v>
      </c>
      <c r="D56" s="20" t="s">
        <v>0</v>
      </c>
      <c r="E56" s="19">
        <v>246.4</v>
      </c>
      <c r="F56" s="21"/>
      <c r="G56" s="21">
        <f t="shared" si="1"/>
        <v>0</v>
      </c>
    </row>
    <row r="57" spans="1:7" s="51" customFormat="1">
      <c r="A57" s="50"/>
      <c r="B57" s="45">
        <f t="shared" si="4"/>
        <v>5.0799999999999983</v>
      </c>
      <c r="C57" s="20" t="s">
        <v>29</v>
      </c>
      <c r="D57" s="20" t="s">
        <v>1</v>
      </c>
      <c r="E57" s="19">
        <v>4</v>
      </c>
      <c r="F57" s="21"/>
      <c r="G57" s="21">
        <f t="shared" si="1"/>
        <v>0</v>
      </c>
    </row>
    <row r="58" spans="1:7" s="51" customFormat="1">
      <c r="B58" s="45">
        <f>+B57+0.01</f>
        <v>5.0899999999999981</v>
      </c>
      <c r="C58" s="20" t="s">
        <v>117</v>
      </c>
      <c r="D58" s="20" t="s">
        <v>8</v>
      </c>
      <c r="E58" s="19">
        <v>52</v>
      </c>
      <c r="F58" s="21"/>
      <c r="G58" s="21">
        <f>+ROUND((E58*F58),2)</f>
        <v>0</v>
      </c>
    </row>
    <row r="59" spans="1:7" s="51" customFormat="1">
      <c r="B59" s="45">
        <f>+B58+0.01</f>
        <v>5.0999999999999979</v>
      </c>
      <c r="C59" s="20" t="s">
        <v>53</v>
      </c>
      <c r="D59" s="20" t="s">
        <v>8</v>
      </c>
      <c r="E59" s="19">
        <v>35</v>
      </c>
      <c r="F59" s="21"/>
      <c r="G59" s="48">
        <f>+ROUND((E59*F59),2)</f>
        <v>0</v>
      </c>
    </row>
    <row r="60" spans="1:7" s="51" customFormat="1">
      <c r="B60" s="45">
        <f>+B59+0.01</f>
        <v>5.1099999999999977</v>
      </c>
      <c r="C60" s="20" t="s">
        <v>103</v>
      </c>
      <c r="D60" s="20" t="s">
        <v>8</v>
      </c>
      <c r="E60" s="19">
        <v>83.6</v>
      </c>
      <c r="F60" s="21"/>
      <c r="G60" s="48">
        <f>+ROUND((E60*F60),2)</f>
        <v>0</v>
      </c>
    </row>
    <row r="61" spans="1:7" s="51" customFormat="1" ht="15.75" thickBot="1">
      <c r="B61" s="45">
        <f t="shared" ref="B61" si="6">+B60+0.01</f>
        <v>5.1199999999999974</v>
      </c>
      <c r="C61" s="20" t="s">
        <v>110</v>
      </c>
      <c r="D61" s="20" t="s">
        <v>8</v>
      </c>
      <c r="E61" s="19">
        <v>35</v>
      </c>
      <c r="F61" s="21"/>
      <c r="G61" s="48">
        <f t="shared" ref="G61" si="7">+ROUND((E61*F61),2)</f>
        <v>0</v>
      </c>
    </row>
    <row r="62" spans="1:7" ht="15.75" thickBot="1">
      <c r="A62" s="23"/>
      <c r="B62" s="36"/>
      <c r="C62" s="31"/>
      <c r="D62" s="70" t="s">
        <v>133</v>
      </c>
      <c r="E62" s="70"/>
      <c r="F62" s="70"/>
      <c r="G62" s="32">
        <f>+SUM(G50:G61)</f>
        <v>0</v>
      </c>
    </row>
    <row r="63" spans="1:7">
      <c r="A63" s="25" t="s">
        <v>47</v>
      </c>
      <c r="B63" s="28" t="s">
        <v>148</v>
      </c>
      <c r="C63" s="33"/>
      <c r="D63" s="33"/>
      <c r="E63" s="42"/>
      <c r="F63" s="42"/>
      <c r="G63" s="35"/>
    </row>
    <row r="64" spans="1:7" s="51" customFormat="1">
      <c r="A64" s="44"/>
      <c r="B64" s="45">
        <v>6.01</v>
      </c>
      <c r="C64" s="20" t="s">
        <v>149</v>
      </c>
      <c r="D64" s="20" t="s">
        <v>1</v>
      </c>
      <c r="E64" s="19">
        <v>3</v>
      </c>
      <c r="F64" s="21"/>
      <c r="G64" s="21">
        <f t="shared" ref="G64:G70" si="8">+ROUND((E64*F64),2)</f>
        <v>0</v>
      </c>
    </row>
    <row r="65" spans="1:7" s="51" customFormat="1">
      <c r="A65" s="44"/>
      <c r="B65" s="45">
        <f t="shared" ref="B65:B70" si="9">+B64+0.01</f>
        <v>6.02</v>
      </c>
      <c r="C65" s="20" t="s">
        <v>55</v>
      </c>
      <c r="D65" s="20" t="s">
        <v>8</v>
      </c>
      <c r="E65" s="19">
        <v>7.1999999999999993</v>
      </c>
      <c r="F65" s="21"/>
      <c r="G65" s="21">
        <f t="shared" si="8"/>
        <v>0</v>
      </c>
    </row>
    <row r="66" spans="1:7" s="51" customFormat="1" ht="17.25">
      <c r="A66" s="44"/>
      <c r="B66" s="45">
        <f t="shared" si="9"/>
        <v>6.0299999999999994</v>
      </c>
      <c r="C66" s="20" t="s">
        <v>79</v>
      </c>
      <c r="D66" s="20" t="s">
        <v>1</v>
      </c>
      <c r="E66" s="19">
        <v>6</v>
      </c>
      <c r="F66" s="21"/>
      <c r="G66" s="21">
        <f t="shared" si="8"/>
        <v>0</v>
      </c>
    </row>
    <row r="67" spans="1:7" s="51" customFormat="1">
      <c r="A67" s="44"/>
      <c r="B67" s="45">
        <f t="shared" si="9"/>
        <v>6.0399999999999991</v>
      </c>
      <c r="C67" s="20" t="s">
        <v>33</v>
      </c>
      <c r="D67" s="20" t="s">
        <v>1</v>
      </c>
      <c r="E67" s="19">
        <v>24</v>
      </c>
      <c r="F67" s="21"/>
      <c r="G67" s="21">
        <f t="shared" si="8"/>
        <v>0</v>
      </c>
    </row>
    <row r="68" spans="1:7" s="51" customFormat="1">
      <c r="A68" s="44"/>
      <c r="B68" s="45">
        <f t="shared" si="9"/>
        <v>6.0499999999999989</v>
      </c>
      <c r="C68" s="20" t="s">
        <v>150</v>
      </c>
      <c r="D68" s="20" t="s">
        <v>8</v>
      </c>
      <c r="E68" s="19">
        <v>6.9</v>
      </c>
      <c r="F68" s="21"/>
      <c r="G68" s="21">
        <f t="shared" si="8"/>
        <v>0</v>
      </c>
    </row>
    <row r="69" spans="1:7" s="51" customFormat="1">
      <c r="A69" s="44"/>
      <c r="B69" s="45">
        <f t="shared" si="9"/>
        <v>6.0599999999999987</v>
      </c>
      <c r="C69" s="20" t="s">
        <v>102</v>
      </c>
      <c r="D69" s="20" t="s">
        <v>8</v>
      </c>
      <c r="E69" s="19">
        <v>19.5</v>
      </c>
      <c r="F69" s="21"/>
      <c r="G69" s="21">
        <f t="shared" si="8"/>
        <v>0</v>
      </c>
    </row>
    <row r="70" spans="1:7" s="51" customFormat="1" ht="30.75" thickBot="1">
      <c r="A70" s="44"/>
      <c r="B70" s="45">
        <f t="shared" si="9"/>
        <v>6.0699999999999985</v>
      </c>
      <c r="C70" s="49" t="s">
        <v>151</v>
      </c>
      <c r="D70" s="20" t="s">
        <v>0</v>
      </c>
      <c r="E70" s="19">
        <v>15.56</v>
      </c>
      <c r="F70" s="21"/>
      <c r="G70" s="48">
        <f t="shared" si="8"/>
        <v>0</v>
      </c>
    </row>
    <row r="71" spans="1:7" ht="15.75" thickBot="1">
      <c r="A71" s="23"/>
      <c r="B71" s="36"/>
      <c r="C71" s="31"/>
      <c r="D71" s="70" t="s">
        <v>133</v>
      </c>
      <c r="E71" s="70"/>
      <c r="F71" s="70"/>
      <c r="G71" s="32">
        <f>+SUM(G64:G70)</f>
        <v>0</v>
      </c>
    </row>
    <row r="72" spans="1:7">
      <c r="A72" s="25" t="s">
        <v>56</v>
      </c>
      <c r="B72" s="28" t="s">
        <v>152</v>
      </c>
      <c r="C72" s="33"/>
      <c r="D72" s="33"/>
      <c r="E72" s="42"/>
      <c r="F72" s="42"/>
      <c r="G72" s="35"/>
    </row>
    <row r="73" spans="1:7" s="51" customFormat="1">
      <c r="A73" s="44"/>
      <c r="B73" s="45">
        <v>7.01</v>
      </c>
      <c r="C73" s="20" t="s">
        <v>119</v>
      </c>
      <c r="D73" s="20" t="s">
        <v>8</v>
      </c>
      <c r="E73" s="19">
        <v>65</v>
      </c>
      <c r="F73" s="21"/>
      <c r="G73" s="21">
        <f t="shared" ref="G73:G91" si="10">+ROUND((E73*F73),2)</f>
        <v>0</v>
      </c>
    </row>
    <row r="74" spans="1:7" s="51" customFormat="1">
      <c r="A74" s="44"/>
      <c r="B74" s="45">
        <f t="shared" ref="B74:B117" si="11">+B73+0.01</f>
        <v>7.02</v>
      </c>
      <c r="C74" s="20" t="s">
        <v>57</v>
      </c>
      <c r="D74" s="20" t="s">
        <v>0</v>
      </c>
      <c r="E74" s="19">
        <v>315</v>
      </c>
      <c r="F74" s="21"/>
      <c r="G74" s="21">
        <f t="shared" si="10"/>
        <v>0</v>
      </c>
    </row>
    <row r="75" spans="1:7" s="51" customFormat="1">
      <c r="A75" s="44"/>
      <c r="B75" s="45">
        <f t="shared" si="11"/>
        <v>7.0299999999999994</v>
      </c>
      <c r="C75" s="20" t="s">
        <v>58</v>
      </c>
      <c r="D75" s="20" t="s">
        <v>0</v>
      </c>
      <c r="E75" s="19">
        <v>38</v>
      </c>
      <c r="F75" s="21"/>
      <c r="G75" s="21">
        <f t="shared" si="10"/>
        <v>0</v>
      </c>
    </row>
    <row r="76" spans="1:7" s="51" customFormat="1">
      <c r="A76" s="44"/>
      <c r="B76" s="45">
        <f t="shared" si="11"/>
        <v>7.0399999999999991</v>
      </c>
      <c r="C76" s="20" t="s">
        <v>59</v>
      </c>
      <c r="D76" s="20" t="s">
        <v>8</v>
      </c>
      <c r="E76" s="19">
        <v>239</v>
      </c>
      <c r="F76" s="21"/>
      <c r="G76" s="21">
        <f t="shared" si="10"/>
        <v>0</v>
      </c>
    </row>
    <row r="77" spans="1:7" s="51" customFormat="1">
      <c r="A77" s="44"/>
      <c r="B77" s="45">
        <f t="shared" si="11"/>
        <v>7.0499999999999989</v>
      </c>
      <c r="C77" s="20" t="s">
        <v>60</v>
      </c>
      <c r="D77" s="20" t="s">
        <v>8</v>
      </c>
      <c r="E77" s="19">
        <v>58</v>
      </c>
      <c r="F77" s="21"/>
      <c r="G77" s="21">
        <f t="shared" si="10"/>
        <v>0</v>
      </c>
    </row>
    <row r="78" spans="1:7" s="51" customFormat="1">
      <c r="A78" s="44"/>
      <c r="B78" s="45">
        <f t="shared" si="11"/>
        <v>7.0599999999999987</v>
      </c>
      <c r="C78" s="20" t="s">
        <v>63</v>
      </c>
      <c r="D78" s="20" t="s">
        <v>8</v>
      </c>
      <c r="E78" s="19">
        <v>48</v>
      </c>
      <c r="F78" s="21"/>
      <c r="G78" s="21">
        <f t="shared" si="10"/>
        <v>0</v>
      </c>
    </row>
    <row r="79" spans="1:7" s="51" customFormat="1">
      <c r="A79" s="44"/>
      <c r="B79" s="45">
        <f t="shared" si="11"/>
        <v>7.0699999999999985</v>
      </c>
      <c r="C79" s="20" t="s">
        <v>61</v>
      </c>
      <c r="D79" s="20" t="s">
        <v>8</v>
      </c>
      <c r="E79" s="19">
        <v>174.5</v>
      </c>
      <c r="F79" s="21"/>
      <c r="G79" s="21">
        <f t="shared" si="10"/>
        <v>0</v>
      </c>
    </row>
    <row r="80" spans="1:7" s="51" customFormat="1">
      <c r="A80" s="44"/>
      <c r="B80" s="45">
        <f t="shared" si="11"/>
        <v>7.0799999999999983</v>
      </c>
      <c r="C80" s="20" t="s">
        <v>104</v>
      </c>
      <c r="D80" s="20" t="s">
        <v>0</v>
      </c>
      <c r="E80" s="19">
        <v>284.5</v>
      </c>
      <c r="F80" s="21"/>
      <c r="G80" s="21">
        <f t="shared" si="10"/>
        <v>0</v>
      </c>
    </row>
    <row r="81" spans="1:7" s="51" customFormat="1">
      <c r="A81" s="37"/>
      <c r="B81" s="45">
        <f t="shared" si="11"/>
        <v>7.0899999999999981</v>
      </c>
      <c r="C81" s="20" t="s">
        <v>62</v>
      </c>
      <c r="D81" s="20" t="s">
        <v>8</v>
      </c>
      <c r="E81" s="19">
        <v>41.5</v>
      </c>
      <c r="F81" s="21"/>
      <c r="G81" s="21">
        <f t="shared" si="10"/>
        <v>0</v>
      </c>
    </row>
    <row r="82" spans="1:7" s="58" customFormat="1" hidden="1">
      <c r="A82" s="53"/>
      <c r="B82" s="54">
        <f t="shared" si="11"/>
        <v>7.0999999999999979</v>
      </c>
      <c r="C82" s="55" t="s">
        <v>64</v>
      </c>
      <c r="D82" s="55" t="s">
        <v>0</v>
      </c>
      <c r="E82" s="56">
        <v>0</v>
      </c>
      <c r="F82" s="57"/>
      <c r="G82" s="57">
        <f t="shared" si="10"/>
        <v>0</v>
      </c>
    </row>
    <row r="83" spans="1:7" s="51" customFormat="1">
      <c r="A83" s="37"/>
      <c r="B83" s="45">
        <f t="shared" si="11"/>
        <v>7.1099999999999977</v>
      </c>
      <c r="C83" s="20" t="s">
        <v>65</v>
      </c>
      <c r="D83" s="20" t="s">
        <v>0</v>
      </c>
      <c r="E83" s="19">
        <v>193.9</v>
      </c>
      <c r="F83" s="21"/>
      <c r="G83" s="21">
        <f t="shared" si="10"/>
        <v>0</v>
      </c>
    </row>
    <row r="84" spans="1:7" s="51" customFormat="1">
      <c r="A84" s="37"/>
      <c r="B84" s="45">
        <f t="shared" si="11"/>
        <v>7.1199999999999974</v>
      </c>
      <c r="C84" s="20" t="s">
        <v>105</v>
      </c>
      <c r="D84" s="20" t="s">
        <v>0</v>
      </c>
      <c r="E84" s="19">
        <v>144</v>
      </c>
      <c r="F84" s="21"/>
      <c r="G84" s="21">
        <f t="shared" si="10"/>
        <v>0</v>
      </c>
    </row>
    <row r="85" spans="1:7" s="51" customFormat="1">
      <c r="A85" s="37"/>
      <c r="B85" s="45">
        <f t="shared" si="11"/>
        <v>7.1299999999999972</v>
      </c>
      <c r="C85" s="20" t="s">
        <v>120</v>
      </c>
      <c r="D85" s="20" t="s">
        <v>0</v>
      </c>
      <c r="E85" s="19">
        <v>350</v>
      </c>
      <c r="F85" s="21"/>
      <c r="G85" s="48">
        <f t="shared" si="10"/>
        <v>0</v>
      </c>
    </row>
    <row r="86" spans="1:7" s="51" customFormat="1">
      <c r="A86" s="37"/>
      <c r="B86" s="45">
        <f t="shared" si="11"/>
        <v>7.139999999999997</v>
      </c>
      <c r="C86" s="20" t="s">
        <v>153</v>
      </c>
      <c r="D86" s="20" t="s">
        <v>1</v>
      </c>
      <c r="E86" s="19">
        <v>416</v>
      </c>
      <c r="F86" s="21"/>
      <c r="G86" s="48">
        <f t="shared" si="10"/>
        <v>0</v>
      </c>
    </row>
    <row r="87" spans="1:7" s="51" customFormat="1">
      <c r="A87" s="37"/>
      <c r="B87" s="45">
        <f t="shared" si="11"/>
        <v>7.1499999999999968</v>
      </c>
      <c r="C87" s="20" t="s">
        <v>154</v>
      </c>
      <c r="D87" s="20" t="s">
        <v>0</v>
      </c>
      <c r="E87" s="19">
        <v>193.9</v>
      </c>
      <c r="F87" s="21"/>
      <c r="G87" s="48">
        <f t="shared" si="10"/>
        <v>0</v>
      </c>
    </row>
    <row r="88" spans="1:7" s="51" customFormat="1">
      <c r="A88" s="37"/>
      <c r="B88" s="45">
        <f t="shared" si="11"/>
        <v>7.1599999999999966</v>
      </c>
      <c r="C88" s="20" t="s">
        <v>121</v>
      </c>
      <c r="D88" s="20" t="s">
        <v>0</v>
      </c>
      <c r="E88" s="19">
        <v>284.5</v>
      </c>
      <c r="F88" s="21"/>
      <c r="G88" s="48">
        <f t="shared" si="10"/>
        <v>0</v>
      </c>
    </row>
    <row r="89" spans="1:7" s="51" customFormat="1">
      <c r="A89" s="37"/>
      <c r="B89" s="45">
        <f t="shared" si="11"/>
        <v>7.1699999999999964</v>
      </c>
      <c r="C89" s="20" t="s">
        <v>215</v>
      </c>
      <c r="D89" s="20" t="s">
        <v>0</v>
      </c>
      <c r="E89" s="19">
        <f>E88</f>
        <v>284.5</v>
      </c>
      <c r="F89" s="21"/>
      <c r="G89" s="48">
        <f t="shared" si="10"/>
        <v>0</v>
      </c>
    </row>
    <row r="90" spans="1:7" s="51" customFormat="1">
      <c r="A90" s="37"/>
      <c r="B90" s="45">
        <f t="shared" si="11"/>
        <v>7.1799999999999962</v>
      </c>
      <c r="C90" s="20" t="s">
        <v>217</v>
      </c>
      <c r="D90" s="20" t="s">
        <v>8</v>
      </c>
      <c r="E90" s="19">
        <f>E79*2</f>
        <v>349</v>
      </c>
      <c r="F90" s="21"/>
      <c r="G90" s="48">
        <f t="shared" si="10"/>
        <v>0</v>
      </c>
    </row>
    <row r="91" spans="1:7" s="51" customFormat="1" ht="15.75" thickBot="1">
      <c r="A91" s="37"/>
      <c r="B91" s="45">
        <f t="shared" si="11"/>
        <v>7.1899999999999959</v>
      </c>
      <c r="C91" s="20" t="s">
        <v>155</v>
      </c>
      <c r="D91" s="20" t="s">
        <v>1</v>
      </c>
      <c r="E91" s="19">
        <v>2</v>
      </c>
      <c r="F91" s="21"/>
      <c r="G91" s="48">
        <f t="shared" si="10"/>
        <v>0</v>
      </c>
    </row>
    <row r="92" spans="1:7" ht="15.75" thickBot="1">
      <c r="A92" s="31"/>
      <c r="B92" s="36"/>
      <c r="C92" s="31"/>
      <c r="D92" s="70" t="s">
        <v>133</v>
      </c>
      <c r="E92" s="70"/>
      <c r="F92" s="70"/>
      <c r="G92" s="32">
        <f>+SUM(G73:G91)</f>
        <v>0</v>
      </c>
    </row>
    <row r="93" spans="1:7">
      <c r="A93" s="25" t="s">
        <v>66</v>
      </c>
      <c r="B93" s="28" t="s">
        <v>156</v>
      </c>
      <c r="C93" s="33"/>
      <c r="D93" s="33"/>
      <c r="E93" s="42"/>
      <c r="F93" s="42"/>
      <c r="G93" s="35"/>
    </row>
    <row r="94" spans="1:7" s="51" customFormat="1">
      <c r="A94" s="44"/>
      <c r="B94" s="45">
        <v>8.01</v>
      </c>
      <c r="C94" s="20" t="s">
        <v>157</v>
      </c>
      <c r="D94" s="20" t="s">
        <v>8</v>
      </c>
      <c r="E94" s="19">
        <v>42</v>
      </c>
      <c r="F94" s="21"/>
      <c r="G94" s="21">
        <f t="shared" ref="G94:G117" si="12">+ROUND((E94*F94),2)</f>
        <v>0</v>
      </c>
    </row>
    <row r="95" spans="1:7" s="51" customFormat="1">
      <c r="A95" s="44"/>
      <c r="B95" s="45">
        <f t="shared" si="11"/>
        <v>8.02</v>
      </c>
      <c r="C95" s="20" t="s">
        <v>158</v>
      </c>
      <c r="D95" s="20" t="s">
        <v>8</v>
      </c>
      <c r="E95" s="19">
        <v>175</v>
      </c>
      <c r="F95" s="21"/>
      <c r="G95" s="21">
        <f t="shared" si="12"/>
        <v>0</v>
      </c>
    </row>
    <row r="96" spans="1:7" s="51" customFormat="1">
      <c r="A96" s="44"/>
      <c r="B96" s="45">
        <f t="shared" si="11"/>
        <v>8.0299999999999994</v>
      </c>
      <c r="C96" s="20" t="s">
        <v>159</v>
      </c>
      <c r="D96" s="20" t="s">
        <v>8</v>
      </c>
      <c r="E96" s="19">
        <v>32</v>
      </c>
      <c r="F96" s="21"/>
      <c r="G96" s="21">
        <f t="shared" si="12"/>
        <v>0</v>
      </c>
    </row>
    <row r="97" spans="1:7" s="51" customFormat="1">
      <c r="A97" s="44"/>
      <c r="B97" s="45">
        <f t="shared" si="11"/>
        <v>8.0399999999999991</v>
      </c>
      <c r="C97" s="20" t="s">
        <v>160</v>
      </c>
      <c r="D97" s="20" t="s">
        <v>8</v>
      </c>
      <c r="E97" s="19">
        <v>62</v>
      </c>
      <c r="F97" s="21"/>
      <c r="G97" s="21">
        <f t="shared" si="12"/>
        <v>0</v>
      </c>
    </row>
    <row r="98" spans="1:7" s="51" customFormat="1">
      <c r="A98" s="44"/>
      <c r="B98" s="45">
        <f t="shared" si="11"/>
        <v>8.0499999999999989</v>
      </c>
      <c r="C98" s="20" t="s">
        <v>161</v>
      </c>
      <c r="D98" s="20" t="s">
        <v>1</v>
      </c>
      <c r="E98" s="19">
        <v>11</v>
      </c>
      <c r="F98" s="21"/>
      <c r="G98" s="21">
        <f t="shared" si="12"/>
        <v>0</v>
      </c>
    </row>
    <row r="99" spans="1:7" s="51" customFormat="1">
      <c r="A99" s="44"/>
      <c r="B99" s="45">
        <f t="shared" si="11"/>
        <v>8.0599999999999987</v>
      </c>
      <c r="C99" s="20" t="s">
        <v>106</v>
      </c>
      <c r="D99" s="20" t="s">
        <v>1</v>
      </c>
      <c r="E99" s="19">
        <v>12</v>
      </c>
      <c r="F99" s="21"/>
      <c r="G99" s="21">
        <f t="shared" si="12"/>
        <v>0</v>
      </c>
    </row>
    <row r="100" spans="1:7" s="51" customFormat="1">
      <c r="A100" s="44"/>
      <c r="B100" s="45">
        <f t="shared" si="11"/>
        <v>8.0699999999999985</v>
      </c>
      <c r="C100" s="20" t="s">
        <v>107</v>
      </c>
      <c r="D100" s="20" t="s">
        <v>1</v>
      </c>
      <c r="E100" s="19">
        <v>2</v>
      </c>
      <c r="F100" s="21"/>
      <c r="G100" s="21">
        <f t="shared" si="12"/>
        <v>0</v>
      </c>
    </row>
    <row r="101" spans="1:7" s="51" customFormat="1">
      <c r="A101" s="44"/>
      <c r="B101" s="45">
        <f t="shared" si="11"/>
        <v>8.0799999999999983</v>
      </c>
      <c r="C101" s="20" t="s">
        <v>108</v>
      </c>
      <c r="D101" s="20" t="s">
        <v>1</v>
      </c>
      <c r="E101" s="19">
        <v>8</v>
      </c>
      <c r="F101" s="21"/>
      <c r="G101" s="21">
        <f t="shared" si="12"/>
        <v>0</v>
      </c>
    </row>
    <row r="102" spans="1:7" s="51" customFormat="1">
      <c r="A102" s="37"/>
      <c r="B102" s="45">
        <f t="shared" si="11"/>
        <v>8.0899999999999981</v>
      </c>
      <c r="C102" s="20" t="s">
        <v>122</v>
      </c>
      <c r="D102" s="20" t="s">
        <v>1</v>
      </c>
      <c r="E102" s="19">
        <v>2</v>
      </c>
      <c r="F102" s="21"/>
      <c r="G102" s="21">
        <f t="shared" si="12"/>
        <v>0</v>
      </c>
    </row>
    <row r="103" spans="1:7" s="51" customFormat="1">
      <c r="A103" s="37"/>
      <c r="B103" s="45">
        <f t="shared" si="11"/>
        <v>8.0999999999999979</v>
      </c>
      <c r="C103" s="20" t="s">
        <v>67</v>
      </c>
      <c r="D103" s="20" t="s">
        <v>1</v>
      </c>
      <c r="E103" s="19">
        <v>1</v>
      </c>
      <c r="F103" s="21"/>
      <c r="G103" s="21">
        <f t="shared" si="12"/>
        <v>0</v>
      </c>
    </row>
    <row r="104" spans="1:7" s="51" customFormat="1">
      <c r="A104" s="37"/>
      <c r="B104" s="45">
        <f t="shared" si="11"/>
        <v>8.1099999999999977</v>
      </c>
      <c r="C104" s="20" t="s">
        <v>162</v>
      </c>
      <c r="D104" s="20" t="s">
        <v>1</v>
      </c>
      <c r="E104" s="19">
        <v>1</v>
      </c>
      <c r="F104" s="21"/>
      <c r="G104" s="48">
        <f t="shared" si="12"/>
        <v>0</v>
      </c>
    </row>
    <row r="105" spans="1:7" s="51" customFormat="1">
      <c r="A105" s="37"/>
      <c r="B105" s="45">
        <f t="shared" si="11"/>
        <v>8.1199999999999974</v>
      </c>
      <c r="C105" s="20" t="s">
        <v>163</v>
      </c>
      <c r="D105" s="20" t="s">
        <v>13</v>
      </c>
      <c r="E105" s="19">
        <v>1</v>
      </c>
      <c r="F105" s="21"/>
      <c r="G105" s="48">
        <f t="shared" si="12"/>
        <v>0</v>
      </c>
    </row>
    <row r="106" spans="1:7" s="51" customFormat="1">
      <c r="A106" s="37"/>
      <c r="B106" s="45">
        <f t="shared" si="11"/>
        <v>8.1299999999999972</v>
      </c>
      <c r="C106" s="20" t="s">
        <v>164</v>
      </c>
      <c r="D106" s="20" t="s">
        <v>13</v>
      </c>
      <c r="E106" s="19">
        <v>1</v>
      </c>
      <c r="F106" s="21"/>
      <c r="G106" s="48">
        <f t="shared" si="12"/>
        <v>0</v>
      </c>
    </row>
    <row r="107" spans="1:7" s="51" customFormat="1">
      <c r="A107" s="37"/>
      <c r="B107" s="45">
        <f t="shared" si="11"/>
        <v>8.139999999999997</v>
      </c>
      <c r="C107" s="20" t="s">
        <v>165</v>
      </c>
      <c r="D107" s="20" t="s">
        <v>129</v>
      </c>
      <c r="E107" s="19">
        <v>2</v>
      </c>
      <c r="F107" s="21"/>
      <c r="G107" s="48">
        <f t="shared" si="12"/>
        <v>0</v>
      </c>
    </row>
    <row r="108" spans="1:7" s="51" customFormat="1">
      <c r="A108" s="37"/>
      <c r="B108" s="45">
        <f t="shared" si="11"/>
        <v>8.1499999999999968</v>
      </c>
      <c r="C108" s="20" t="s">
        <v>130</v>
      </c>
      <c r="D108" s="20" t="s">
        <v>1</v>
      </c>
      <c r="E108" s="19">
        <v>4</v>
      </c>
      <c r="F108" s="21"/>
      <c r="G108" s="48">
        <f t="shared" si="12"/>
        <v>0</v>
      </c>
    </row>
    <row r="109" spans="1:7" s="51" customFormat="1">
      <c r="A109" s="37"/>
      <c r="B109" s="45">
        <f t="shared" si="11"/>
        <v>8.1599999999999966</v>
      </c>
      <c r="C109" s="20" t="s">
        <v>166</v>
      </c>
      <c r="D109" s="20" t="s">
        <v>1</v>
      </c>
      <c r="E109" s="19">
        <v>15</v>
      </c>
      <c r="F109" s="21"/>
      <c r="G109" s="48">
        <f t="shared" si="12"/>
        <v>0</v>
      </c>
    </row>
    <row r="110" spans="1:7" s="51" customFormat="1">
      <c r="A110" s="37"/>
      <c r="B110" s="45">
        <f t="shared" si="11"/>
        <v>8.1699999999999964</v>
      </c>
      <c r="C110" s="20" t="s">
        <v>167</v>
      </c>
      <c r="D110" s="20" t="s">
        <v>1</v>
      </c>
      <c r="E110" s="19">
        <v>3</v>
      </c>
      <c r="F110" s="21"/>
      <c r="G110" s="48">
        <f t="shared" si="12"/>
        <v>0</v>
      </c>
    </row>
    <row r="111" spans="1:7" s="51" customFormat="1">
      <c r="A111" s="37"/>
      <c r="B111" s="45">
        <f t="shared" si="11"/>
        <v>8.1799999999999962</v>
      </c>
      <c r="C111" s="20" t="s">
        <v>168</v>
      </c>
      <c r="D111" s="20" t="s">
        <v>1</v>
      </c>
      <c r="E111" s="19">
        <v>12</v>
      </c>
      <c r="F111" s="21"/>
      <c r="G111" s="48">
        <f t="shared" si="12"/>
        <v>0</v>
      </c>
    </row>
    <row r="112" spans="1:7" s="51" customFormat="1">
      <c r="A112" s="37"/>
      <c r="B112" s="45">
        <f t="shared" si="11"/>
        <v>8.1899999999999959</v>
      </c>
      <c r="C112" s="20" t="s">
        <v>131</v>
      </c>
      <c r="D112" s="20" t="s">
        <v>1</v>
      </c>
      <c r="E112" s="19">
        <v>4</v>
      </c>
      <c r="F112" s="21"/>
      <c r="G112" s="48">
        <f t="shared" si="12"/>
        <v>0</v>
      </c>
    </row>
    <row r="113" spans="1:7" s="51" customFormat="1">
      <c r="A113" s="37"/>
      <c r="B113" s="45">
        <f t="shared" si="11"/>
        <v>8.1999999999999957</v>
      </c>
      <c r="C113" s="20" t="s">
        <v>169</v>
      </c>
      <c r="D113" s="20" t="s">
        <v>1</v>
      </c>
      <c r="E113" s="19">
        <v>6</v>
      </c>
      <c r="F113" s="21"/>
      <c r="G113" s="48">
        <f t="shared" si="12"/>
        <v>0</v>
      </c>
    </row>
    <row r="114" spans="1:7" s="51" customFormat="1">
      <c r="A114" s="37"/>
      <c r="B114" s="45">
        <f t="shared" si="11"/>
        <v>8.2099999999999955</v>
      </c>
      <c r="C114" s="20" t="s">
        <v>170</v>
      </c>
      <c r="D114" s="20" t="s">
        <v>1</v>
      </c>
      <c r="E114" s="19">
        <v>1</v>
      </c>
      <c r="F114" s="21"/>
      <c r="G114" s="48">
        <f t="shared" si="12"/>
        <v>0</v>
      </c>
    </row>
    <row r="115" spans="1:7" s="51" customFormat="1">
      <c r="A115" s="37"/>
      <c r="B115" s="45">
        <f t="shared" si="11"/>
        <v>8.2199999999999953</v>
      </c>
      <c r="C115" s="20" t="s">
        <v>171</v>
      </c>
      <c r="D115" s="20" t="s">
        <v>1</v>
      </c>
      <c r="E115" s="19">
        <v>4</v>
      </c>
      <c r="F115" s="21"/>
      <c r="G115" s="48">
        <f t="shared" si="12"/>
        <v>0</v>
      </c>
    </row>
    <row r="116" spans="1:7" s="51" customFormat="1">
      <c r="A116" s="37"/>
      <c r="B116" s="45">
        <f t="shared" si="11"/>
        <v>8.2299999999999951</v>
      </c>
      <c r="C116" s="20" t="s">
        <v>132</v>
      </c>
      <c r="D116" s="20" t="s">
        <v>1</v>
      </c>
      <c r="E116" s="19">
        <v>8</v>
      </c>
      <c r="F116" s="21"/>
      <c r="G116" s="48">
        <f t="shared" si="12"/>
        <v>0</v>
      </c>
    </row>
    <row r="117" spans="1:7" s="51" customFormat="1" ht="15.75" thickBot="1">
      <c r="A117" s="37"/>
      <c r="B117" s="45">
        <f t="shared" si="11"/>
        <v>8.2399999999999949</v>
      </c>
      <c r="C117" s="20" t="s">
        <v>172</v>
      </c>
      <c r="D117" s="20" t="s">
        <v>1</v>
      </c>
      <c r="E117" s="19">
        <v>2</v>
      </c>
      <c r="F117" s="21"/>
      <c r="G117" s="48">
        <f t="shared" si="12"/>
        <v>0</v>
      </c>
    </row>
    <row r="118" spans="1:7" ht="15.75" thickBot="1">
      <c r="A118" s="31"/>
      <c r="B118" s="36"/>
      <c r="C118" s="31"/>
      <c r="D118" s="70" t="s">
        <v>133</v>
      </c>
      <c r="E118" s="70"/>
      <c r="F118" s="70"/>
      <c r="G118" s="32">
        <f>+SUM(G94:G117)</f>
        <v>0</v>
      </c>
    </row>
    <row r="119" spans="1:7">
      <c r="A119" s="25" t="s">
        <v>68</v>
      </c>
      <c r="B119" s="28" t="s">
        <v>69</v>
      </c>
      <c r="C119" s="33"/>
      <c r="D119" s="33"/>
      <c r="E119" s="42"/>
      <c r="F119" s="42"/>
      <c r="G119" s="35"/>
    </row>
    <row r="120" spans="1:7" s="51" customFormat="1">
      <c r="A120" s="44"/>
      <c r="B120" s="45">
        <v>9.01</v>
      </c>
      <c r="C120" s="20" t="s">
        <v>173</v>
      </c>
      <c r="D120" s="20" t="s">
        <v>70</v>
      </c>
      <c r="E120" s="19">
        <v>6</v>
      </c>
      <c r="F120" s="21"/>
      <c r="G120" s="21">
        <f t="shared" ref="G120:G127" si="13">+ROUND((E120*F120),2)</f>
        <v>0</v>
      </c>
    </row>
    <row r="121" spans="1:7" s="51" customFormat="1">
      <c r="A121" s="44"/>
      <c r="B121" s="45">
        <f t="shared" ref="B121:B127" si="14">+B120+0.01</f>
        <v>9.02</v>
      </c>
      <c r="C121" s="20" t="s">
        <v>174</v>
      </c>
      <c r="D121" s="20" t="s">
        <v>70</v>
      </c>
      <c r="E121" s="19">
        <v>7</v>
      </c>
      <c r="F121" s="21"/>
      <c r="G121" s="21">
        <f t="shared" si="13"/>
        <v>0</v>
      </c>
    </row>
    <row r="122" spans="1:7" s="51" customFormat="1">
      <c r="A122" s="44"/>
      <c r="B122" s="45">
        <f t="shared" si="14"/>
        <v>9.0299999999999994</v>
      </c>
      <c r="C122" s="20" t="s">
        <v>175</v>
      </c>
      <c r="D122" s="20" t="s">
        <v>70</v>
      </c>
      <c r="E122" s="19">
        <v>2</v>
      </c>
      <c r="F122" s="21"/>
      <c r="G122" s="21">
        <f t="shared" si="13"/>
        <v>0</v>
      </c>
    </row>
    <row r="123" spans="1:7" s="51" customFormat="1">
      <c r="A123" s="44"/>
      <c r="B123" s="45">
        <f t="shared" si="14"/>
        <v>9.0399999999999991</v>
      </c>
      <c r="C123" s="20" t="s">
        <v>176</v>
      </c>
      <c r="D123" s="20" t="s">
        <v>70</v>
      </c>
      <c r="E123" s="19">
        <v>3</v>
      </c>
      <c r="F123" s="21"/>
      <c r="G123" s="21">
        <f t="shared" si="13"/>
        <v>0</v>
      </c>
    </row>
    <row r="124" spans="1:7" s="51" customFormat="1">
      <c r="A124" s="44"/>
      <c r="B124" s="45">
        <f>+B123+0.01</f>
        <v>9.0499999999999989</v>
      </c>
      <c r="C124" s="20" t="s">
        <v>177</v>
      </c>
      <c r="D124" s="20" t="s">
        <v>70</v>
      </c>
      <c r="E124" s="19">
        <v>14</v>
      </c>
      <c r="F124" s="21"/>
      <c r="G124" s="21">
        <f t="shared" si="13"/>
        <v>0</v>
      </c>
    </row>
    <row r="125" spans="1:7" s="51" customFormat="1">
      <c r="A125" s="44"/>
      <c r="B125" s="45">
        <f t="shared" si="14"/>
        <v>9.0599999999999987</v>
      </c>
      <c r="C125" s="20" t="s">
        <v>123</v>
      </c>
      <c r="D125" s="20" t="s">
        <v>70</v>
      </c>
      <c r="E125" s="19">
        <v>2</v>
      </c>
      <c r="F125" s="21"/>
      <c r="G125" s="21">
        <f t="shared" si="13"/>
        <v>0</v>
      </c>
    </row>
    <row r="126" spans="1:7" s="51" customFormat="1">
      <c r="A126" s="37"/>
      <c r="B126" s="45">
        <f t="shared" si="14"/>
        <v>9.0699999999999985</v>
      </c>
      <c r="C126" s="20" t="s">
        <v>178</v>
      </c>
      <c r="D126" s="20" t="s">
        <v>70</v>
      </c>
      <c r="E126" s="19">
        <v>54</v>
      </c>
      <c r="F126" s="21"/>
      <c r="G126" s="48">
        <f t="shared" si="13"/>
        <v>0</v>
      </c>
    </row>
    <row r="127" spans="1:7" s="51" customFormat="1" ht="15.75" thickBot="1">
      <c r="A127" s="37"/>
      <c r="B127" s="45">
        <f t="shared" si="14"/>
        <v>9.0799999999999983</v>
      </c>
      <c r="C127" s="20" t="s">
        <v>179</v>
      </c>
      <c r="D127" s="20" t="s">
        <v>70</v>
      </c>
      <c r="E127" s="19">
        <v>2</v>
      </c>
      <c r="F127" s="21"/>
      <c r="G127" s="48">
        <f t="shared" si="13"/>
        <v>0</v>
      </c>
    </row>
    <row r="128" spans="1:7" ht="15.75" thickBot="1">
      <c r="A128" s="23"/>
      <c r="B128" s="23"/>
      <c r="C128" s="23"/>
      <c r="D128" s="70" t="s">
        <v>133</v>
      </c>
      <c r="E128" s="70"/>
      <c r="F128" s="70"/>
      <c r="G128" s="32">
        <f>+SUM(G120:G127)</f>
        <v>0</v>
      </c>
    </row>
    <row r="129" spans="1:7">
      <c r="A129" s="25" t="s">
        <v>71</v>
      </c>
      <c r="B129" s="28" t="s">
        <v>180</v>
      </c>
      <c r="C129" s="33"/>
      <c r="D129" s="33"/>
      <c r="E129" s="42"/>
      <c r="F129" s="42"/>
      <c r="G129" s="35"/>
    </row>
    <row r="130" spans="1:7" s="51" customFormat="1" ht="30">
      <c r="A130" s="44"/>
      <c r="B130" s="45">
        <v>10.01</v>
      </c>
      <c r="C130" s="46" t="s">
        <v>181</v>
      </c>
      <c r="D130" s="20" t="s">
        <v>70</v>
      </c>
      <c r="E130" s="19">
        <v>26</v>
      </c>
      <c r="F130" s="21"/>
      <c r="G130" s="47">
        <f t="shared" ref="G130:G143" si="15">+ROUND((E130*F130),2)</f>
        <v>0</v>
      </c>
    </row>
    <row r="131" spans="1:7" s="51" customFormat="1">
      <c r="A131" s="44"/>
      <c r="B131" s="45">
        <f t="shared" ref="B131:B143" si="16">+B130+0.01</f>
        <v>10.02</v>
      </c>
      <c r="C131" s="20" t="s">
        <v>124</v>
      </c>
      <c r="D131" s="20" t="s">
        <v>70</v>
      </c>
      <c r="E131" s="19">
        <v>12</v>
      </c>
      <c r="F131" s="21"/>
      <c r="G131" s="21">
        <f t="shared" si="15"/>
        <v>0</v>
      </c>
    </row>
    <row r="132" spans="1:7" s="51" customFormat="1">
      <c r="A132" s="44"/>
      <c r="B132" s="45">
        <f t="shared" si="16"/>
        <v>10.029999999999999</v>
      </c>
      <c r="C132" s="20" t="s">
        <v>74</v>
      </c>
      <c r="D132" s="20" t="s">
        <v>70</v>
      </c>
      <c r="E132" s="19">
        <v>3</v>
      </c>
      <c r="F132" s="21"/>
      <c r="G132" s="21">
        <f t="shared" si="15"/>
        <v>0</v>
      </c>
    </row>
    <row r="133" spans="1:7" s="51" customFormat="1">
      <c r="A133" s="44"/>
      <c r="B133" s="45">
        <f t="shared" si="16"/>
        <v>10.039999999999999</v>
      </c>
      <c r="C133" s="20" t="s">
        <v>75</v>
      </c>
      <c r="D133" s="20" t="s">
        <v>1</v>
      </c>
      <c r="E133" s="19">
        <v>10</v>
      </c>
      <c r="F133" s="21"/>
      <c r="G133" s="21">
        <f t="shared" si="15"/>
        <v>0</v>
      </c>
    </row>
    <row r="134" spans="1:7" s="51" customFormat="1">
      <c r="A134" s="44"/>
      <c r="B134" s="45">
        <f t="shared" si="16"/>
        <v>10.049999999999999</v>
      </c>
      <c r="C134" s="20" t="s">
        <v>182</v>
      </c>
      <c r="D134" s="20" t="s">
        <v>1</v>
      </c>
      <c r="E134" s="19">
        <v>2</v>
      </c>
      <c r="F134" s="21"/>
      <c r="G134" s="21">
        <f t="shared" si="15"/>
        <v>0</v>
      </c>
    </row>
    <row r="135" spans="1:7" s="51" customFormat="1">
      <c r="A135" s="44"/>
      <c r="B135" s="45">
        <f t="shared" si="16"/>
        <v>10.059999999999999</v>
      </c>
      <c r="C135" s="20" t="s">
        <v>183</v>
      </c>
      <c r="D135" s="20" t="s">
        <v>1</v>
      </c>
      <c r="E135" s="19">
        <v>3</v>
      </c>
      <c r="F135" s="21"/>
      <c r="G135" s="21">
        <f t="shared" si="15"/>
        <v>0</v>
      </c>
    </row>
    <row r="136" spans="1:7" s="51" customFormat="1">
      <c r="A136" s="37"/>
      <c r="B136" s="45">
        <f t="shared" si="16"/>
        <v>10.069999999999999</v>
      </c>
      <c r="C136" s="20" t="s">
        <v>72</v>
      </c>
      <c r="D136" s="20" t="s">
        <v>1</v>
      </c>
      <c r="E136" s="19">
        <v>2</v>
      </c>
      <c r="F136" s="21"/>
      <c r="G136" s="48">
        <f t="shared" si="15"/>
        <v>0</v>
      </c>
    </row>
    <row r="137" spans="1:7" s="51" customFormat="1">
      <c r="A137" s="37"/>
      <c r="B137" s="45">
        <f t="shared" si="16"/>
        <v>10.079999999999998</v>
      </c>
      <c r="C137" s="20" t="s">
        <v>73</v>
      </c>
      <c r="D137" s="20" t="s">
        <v>1</v>
      </c>
      <c r="E137" s="19">
        <v>3</v>
      </c>
      <c r="F137" s="21"/>
      <c r="G137" s="48">
        <f t="shared" si="15"/>
        <v>0</v>
      </c>
    </row>
    <row r="138" spans="1:7" s="51" customFormat="1">
      <c r="A138" s="37"/>
      <c r="B138" s="45">
        <f t="shared" si="16"/>
        <v>10.089999999999998</v>
      </c>
      <c r="C138" s="20" t="s">
        <v>125</v>
      </c>
      <c r="D138" s="20" t="s">
        <v>8</v>
      </c>
      <c r="E138" s="19">
        <v>20</v>
      </c>
      <c r="F138" s="21"/>
      <c r="G138" s="48">
        <f t="shared" si="15"/>
        <v>0</v>
      </c>
    </row>
    <row r="139" spans="1:7" s="51" customFormat="1">
      <c r="A139" s="37"/>
      <c r="B139" s="45">
        <f t="shared" si="16"/>
        <v>10.099999999999998</v>
      </c>
      <c r="C139" s="20" t="s">
        <v>127</v>
      </c>
      <c r="D139" s="20" t="s">
        <v>1</v>
      </c>
      <c r="E139" s="19">
        <v>1</v>
      </c>
      <c r="F139" s="21"/>
      <c r="G139" s="48">
        <f t="shared" si="15"/>
        <v>0</v>
      </c>
    </row>
    <row r="140" spans="1:7" s="51" customFormat="1" ht="30">
      <c r="A140" s="37"/>
      <c r="B140" s="45">
        <v>10.01</v>
      </c>
      <c r="C140" s="46" t="s">
        <v>184</v>
      </c>
      <c r="D140" s="20" t="s">
        <v>70</v>
      </c>
      <c r="E140" s="19">
        <v>4</v>
      </c>
      <c r="F140" s="21"/>
      <c r="G140" s="47">
        <f t="shared" si="15"/>
        <v>0</v>
      </c>
    </row>
    <row r="141" spans="1:7" s="51" customFormat="1">
      <c r="A141" s="37"/>
      <c r="B141" s="45">
        <f t="shared" si="16"/>
        <v>10.02</v>
      </c>
      <c r="C141" s="20" t="s">
        <v>126</v>
      </c>
      <c r="D141" s="20" t="s">
        <v>8</v>
      </c>
      <c r="E141" s="19">
        <v>20</v>
      </c>
      <c r="F141" s="21"/>
      <c r="G141" s="48">
        <f t="shared" si="15"/>
        <v>0</v>
      </c>
    </row>
    <row r="142" spans="1:7" s="51" customFormat="1" ht="15.75" thickBot="1">
      <c r="A142" s="37"/>
      <c r="B142" s="45">
        <f t="shared" si="16"/>
        <v>10.029999999999999</v>
      </c>
      <c r="C142" s="20" t="s">
        <v>126</v>
      </c>
      <c r="D142" s="20" t="s">
        <v>8</v>
      </c>
      <c r="E142" s="19">
        <v>20</v>
      </c>
      <c r="F142" s="21"/>
      <c r="G142" s="48">
        <f t="shared" si="15"/>
        <v>0</v>
      </c>
    </row>
    <row r="143" spans="1:7" s="58" customFormat="1" ht="30.75" hidden="1" thickBot="1">
      <c r="A143" s="53"/>
      <c r="B143" s="54">
        <f t="shared" si="16"/>
        <v>10.039999999999999</v>
      </c>
      <c r="C143" s="59" t="s">
        <v>128</v>
      </c>
      <c r="D143" s="55" t="s">
        <v>1</v>
      </c>
      <c r="E143" s="56">
        <v>0</v>
      </c>
      <c r="F143" s="57">
        <v>18750</v>
      </c>
      <c r="G143" s="60">
        <f t="shared" si="15"/>
        <v>0</v>
      </c>
    </row>
    <row r="144" spans="1:7" ht="15.75" thickBot="1">
      <c r="A144" s="31"/>
      <c r="B144" s="36"/>
      <c r="C144" s="31"/>
      <c r="D144" s="31"/>
      <c r="E144" s="30"/>
      <c r="F144" s="30"/>
      <c r="G144" s="32">
        <f>+SUM(G130:G143)</f>
        <v>0</v>
      </c>
    </row>
    <row r="145" spans="1:7" s="61" customFormat="1" hidden="1">
      <c r="A145" s="63" t="s">
        <v>100</v>
      </c>
      <c r="B145" s="64" t="s">
        <v>185</v>
      </c>
      <c r="C145" s="53"/>
      <c r="D145" s="53"/>
      <c r="E145" s="65"/>
      <c r="F145" s="65"/>
      <c r="G145" s="66"/>
    </row>
    <row r="146" spans="1:7" s="58" customFormat="1" ht="15.75" hidden="1" thickBot="1">
      <c r="A146" s="62"/>
      <c r="B146" s="54">
        <v>11.01</v>
      </c>
      <c r="C146" s="55" t="s">
        <v>216</v>
      </c>
      <c r="D146" s="55" t="s">
        <v>6</v>
      </c>
      <c r="E146" s="56"/>
      <c r="F146" s="56">
        <v>0.05</v>
      </c>
      <c r="G146" s="57">
        <f>+ROUND((E146*F146),2)</f>
        <v>0</v>
      </c>
    </row>
    <row r="147" spans="1:7" ht="15.75" hidden="1" thickBot="1">
      <c r="A147" s="23"/>
      <c r="B147" s="23"/>
      <c r="C147" s="23"/>
      <c r="D147" s="70" t="s">
        <v>133</v>
      </c>
      <c r="E147" s="70"/>
      <c r="F147" s="70"/>
      <c r="G147" s="32">
        <f>+G146</f>
        <v>0</v>
      </c>
    </row>
    <row r="148" spans="1:7" ht="15.75" thickBot="1">
      <c r="A148" s="23"/>
      <c r="B148" s="23"/>
      <c r="C148" s="23"/>
      <c r="D148" s="37" t="s">
        <v>76</v>
      </c>
      <c r="E148" s="43"/>
      <c r="F148" s="43"/>
      <c r="G148" s="38">
        <f>+G147+G144+G128+G118+G92+G71+G62+G48+G30+G23+G16</f>
        <v>0</v>
      </c>
    </row>
    <row r="149" spans="1:7" ht="15.75" thickTop="1">
      <c r="G149" s="2"/>
    </row>
  </sheetData>
  <mergeCells count="13">
    <mergeCell ref="D147:F147"/>
    <mergeCell ref="D48:F48"/>
    <mergeCell ref="D62:F62"/>
    <mergeCell ref="D71:F71"/>
    <mergeCell ref="D92:F92"/>
    <mergeCell ref="D118:F118"/>
    <mergeCell ref="D128:F128"/>
    <mergeCell ref="D30:F30"/>
    <mergeCell ref="A1:G1"/>
    <mergeCell ref="A2:G2"/>
    <mergeCell ref="A3:G3"/>
    <mergeCell ref="D16:F16"/>
    <mergeCell ref="D23:F23"/>
  </mergeCells>
  <pageMargins left="0.2" right="0.2" top="0.75" bottom="0.75" header="0.3" footer="0.3"/>
  <pageSetup scale="67" orientation="portrait" horizontalDpi="360" verticalDpi="360" r:id="rId1"/>
  <headerFooter>
    <oddFooter>&amp;CHoja &amp;P de &amp;N&amp;RUPNFM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49"/>
  <sheetViews>
    <sheetView view="pageBreakPreview" topLeftCell="A122" zoomScale="70" zoomScaleSheetLayoutView="70" workbookViewId="0">
      <selection activeCell="C155" sqref="C155"/>
    </sheetView>
  </sheetViews>
  <sheetFormatPr baseColWidth="10" defaultRowHeight="15"/>
  <cols>
    <col min="1" max="1" width="4.28515625" customWidth="1"/>
    <col min="2" max="2" width="6.140625" customWidth="1"/>
    <col min="3" max="3" width="83.42578125" customWidth="1"/>
    <col min="5" max="5" width="14.85546875" style="4" bestFit="1" customWidth="1"/>
    <col min="6" max="6" width="15.7109375" style="4" customWidth="1"/>
    <col min="7" max="7" width="17" customWidth="1"/>
  </cols>
  <sheetData>
    <row r="1" spans="1:7">
      <c r="A1" s="71" t="s">
        <v>135</v>
      </c>
      <c r="B1" s="72"/>
      <c r="C1" s="72"/>
      <c r="D1" s="72"/>
      <c r="E1" s="72"/>
      <c r="F1" s="72"/>
      <c r="G1" s="73"/>
    </row>
    <row r="2" spans="1:7">
      <c r="A2" s="74" t="s">
        <v>189</v>
      </c>
      <c r="B2" s="75"/>
      <c r="C2" s="75"/>
      <c r="D2" s="75"/>
      <c r="E2" s="75"/>
      <c r="F2" s="75"/>
      <c r="G2" s="76"/>
    </row>
    <row r="3" spans="1:7">
      <c r="A3" s="77" t="s">
        <v>190</v>
      </c>
      <c r="B3" s="78"/>
      <c r="C3" s="78"/>
      <c r="D3" s="78"/>
      <c r="E3" s="78"/>
      <c r="F3" s="78"/>
      <c r="G3" s="79"/>
    </row>
    <row r="4" spans="1:7">
      <c r="G4" s="2"/>
    </row>
    <row r="5" spans="1:7">
      <c r="A5" s="40" t="s">
        <v>34</v>
      </c>
      <c r="B5" s="40" t="s">
        <v>35</v>
      </c>
      <c r="C5" s="40" t="s">
        <v>9</v>
      </c>
      <c r="D5" s="40" t="s">
        <v>1</v>
      </c>
      <c r="E5" s="41" t="s">
        <v>2</v>
      </c>
      <c r="F5" s="41" t="s">
        <v>3</v>
      </c>
      <c r="G5" s="6" t="s">
        <v>4</v>
      </c>
    </row>
    <row r="6" spans="1:7">
      <c r="A6" s="25" t="s">
        <v>10</v>
      </c>
      <c r="B6" s="26" t="s">
        <v>11</v>
      </c>
      <c r="C6" s="11"/>
      <c r="D6" s="11"/>
      <c r="E6" s="14"/>
      <c r="F6" s="14"/>
      <c r="G6" s="13"/>
    </row>
    <row r="7" spans="1:7" s="58" customFormat="1" hidden="1">
      <c r="A7" s="62"/>
      <c r="B7" s="56">
        <v>1.01</v>
      </c>
      <c r="C7" s="55" t="s">
        <v>14</v>
      </c>
      <c r="D7" s="55" t="s">
        <v>13</v>
      </c>
      <c r="E7" s="56">
        <v>0</v>
      </c>
      <c r="F7" s="57">
        <v>25000</v>
      </c>
      <c r="G7" s="57">
        <f>+ROUND((E7*F7),2)</f>
        <v>0</v>
      </c>
    </row>
    <row r="8" spans="1:7" s="58" customFormat="1" hidden="1">
      <c r="A8" s="62"/>
      <c r="B8" s="56">
        <f>+B7+0.01</f>
        <v>1.02</v>
      </c>
      <c r="C8" s="55" t="s">
        <v>36</v>
      </c>
      <c r="D8" s="55" t="s">
        <v>13</v>
      </c>
      <c r="E8" s="56">
        <v>0</v>
      </c>
      <c r="F8" s="57">
        <v>49600</v>
      </c>
      <c r="G8" s="57">
        <f>+ROUND((E8*F8),2)</f>
        <v>0</v>
      </c>
    </row>
    <row r="9" spans="1:7" s="58" customFormat="1" hidden="1">
      <c r="A9" s="62"/>
      <c r="B9" s="56">
        <f t="shared" ref="B9:B15" si="0">+B8+0.01</f>
        <v>1.03</v>
      </c>
      <c r="C9" s="55" t="s">
        <v>48</v>
      </c>
      <c r="D9" s="55" t="s">
        <v>8</v>
      </c>
      <c r="E9" s="56">
        <v>0</v>
      </c>
      <c r="F9" s="57">
        <v>371.39</v>
      </c>
      <c r="G9" s="57">
        <f>+ROUND((E9*F9),2)</f>
        <v>0</v>
      </c>
    </row>
    <row r="10" spans="1:7" s="23" customFormat="1">
      <c r="A10" s="29"/>
      <c r="B10" s="19">
        <f t="shared" si="0"/>
        <v>1.04</v>
      </c>
      <c r="C10" s="17" t="s">
        <v>12</v>
      </c>
      <c r="D10" s="20" t="s">
        <v>8</v>
      </c>
      <c r="E10" s="19">
        <v>200</v>
      </c>
      <c r="F10" s="21"/>
      <c r="G10" s="18">
        <f>+ROUND((E10*F10),2)</f>
        <v>0</v>
      </c>
    </row>
    <row r="11" spans="1:7" s="58" customFormat="1" hidden="1">
      <c r="A11" s="62"/>
      <c r="B11" s="56">
        <f t="shared" si="0"/>
        <v>1.05</v>
      </c>
      <c r="C11" s="55" t="s">
        <v>37</v>
      </c>
      <c r="D11" s="55" t="s">
        <v>13</v>
      </c>
      <c r="E11" s="56">
        <v>0</v>
      </c>
      <c r="F11" s="57"/>
      <c r="G11" s="57">
        <f t="shared" ref="G11:G57" si="1">+ROUND((E11*F11),2)</f>
        <v>0</v>
      </c>
    </row>
    <row r="12" spans="1:7" s="58" customFormat="1" hidden="1">
      <c r="A12" s="62"/>
      <c r="B12" s="56">
        <f t="shared" si="0"/>
        <v>1.06</v>
      </c>
      <c r="C12" s="55" t="s">
        <v>15</v>
      </c>
      <c r="D12" s="55" t="s">
        <v>13</v>
      </c>
      <c r="E12" s="56">
        <v>0</v>
      </c>
      <c r="F12" s="57"/>
      <c r="G12" s="57">
        <f t="shared" si="1"/>
        <v>0</v>
      </c>
    </row>
    <row r="13" spans="1:7" s="23" customFormat="1">
      <c r="A13" s="29"/>
      <c r="B13" s="19">
        <f t="shared" si="0"/>
        <v>1.07</v>
      </c>
      <c r="C13" s="17" t="s">
        <v>54</v>
      </c>
      <c r="D13" s="20" t="s">
        <v>0</v>
      </c>
      <c r="E13" s="19">
        <v>86</v>
      </c>
      <c r="F13" s="21"/>
      <c r="G13" s="18">
        <f t="shared" si="1"/>
        <v>0</v>
      </c>
    </row>
    <row r="14" spans="1:7" s="23" customFormat="1">
      <c r="A14" s="29"/>
      <c r="B14" s="19">
        <f t="shared" si="0"/>
        <v>1.08</v>
      </c>
      <c r="C14" s="22" t="s">
        <v>137</v>
      </c>
      <c r="D14" s="20" t="s">
        <v>5</v>
      </c>
      <c r="E14" s="19">
        <v>25.8</v>
      </c>
      <c r="F14" s="21"/>
      <c r="G14" s="18">
        <f t="shared" si="1"/>
        <v>0</v>
      </c>
    </row>
    <row r="15" spans="1:7" s="23" customFormat="1" ht="15.75" thickBot="1">
      <c r="A15" s="29"/>
      <c r="B15" s="19">
        <f t="shared" si="0"/>
        <v>1.0900000000000001</v>
      </c>
      <c r="C15" s="17" t="s">
        <v>30</v>
      </c>
      <c r="D15" s="20" t="s">
        <v>1</v>
      </c>
      <c r="E15" s="19">
        <v>2</v>
      </c>
      <c r="F15" s="21"/>
      <c r="G15" s="24">
        <f t="shared" si="1"/>
        <v>0</v>
      </c>
    </row>
    <row r="16" spans="1:7" ht="15.75" thickBot="1">
      <c r="A16" s="3"/>
      <c r="B16" s="8"/>
      <c r="C16" s="1"/>
      <c r="D16" s="72" t="str">
        <f>"Sub - Total"</f>
        <v>Sub - Total</v>
      </c>
      <c r="E16" s="72"/>
      <c r="F16" s="72"/>
      <c r="G16" s="16">
        <f>SUM(G7:G15)</f>
        <v>0</v>
      </c>
    </row>
    <row r="17" spans="1:7">
      <c r="A17" s="25" t="s">
        <v>16</v>
      </c>
      <c r="B17" s="27" t="s">
        <v>17</v>
      </c>
      <c r="C17" s="11"/>
      <c r="D17" s="11"/>
      <c r="E17" s="14"/>
      <c r="F17" s="14"/>
      <c r="G17" s="13"/>
    </row>
    <row r="18" spans="1:7" s="51" customFormat="1">
      <c r="A18" s="44"/>
      <c r="B18" s="19">
        <v>2.0099999999999998</v>
      </c>
      <c r="C18" s="20" t="s">
        <v>31</v>
      </c>
      <c r="D18" s="20" t="s">
        <v>5</v>
      </c>
      <c r="E18" s="19">
        <v>184</v>
      </c>
      <c r="F18" s="21"/>
      <c r="G18" s="21">
        <f t="shared" si="1"/>
        <v>0</v>
      </c>
    </row>
    <row r="19" spans="1:7" s="51" customFormat="1">
      <c r="A19" s="44"/>
      <c r="B19" s="19">
        <f>+B18+0.01</f>
        <v>2.0199999999999996</v>
      </c>
      <c r="C19" s="20" t="s">
        <v>38</v>
      </c>
      <c r="D19" s="20" t="s">
        <v>5</v>
      </c>
      <c r="E19" s="19">
        <v>155</v>
      </c>
      <c r="F19" s="21"/>
      <c r="G19" s="21">
        <f t="shared" si="1"/>
        <v>0</v>
      </c>
    </row>
    <row r="20" spans="1:7" s="51" customFormat="1">
      <c r="A20" s="44"/>
      <c r="B20" s="19">
        <f t="shared" ref="B20:B22" si="2">+B19+0.01</f>
        <v>2.0299999999999994</v>
      </c>
      <c r="C20" s="20" t="s">
        <v>39</v>
      </c>
      <c r="D20" s="20" t="s">
        <v>5</v>
      </c>
      <c r="E20" s="19">
        <v>43.75</v>
      </c>
      <c r="F20" s="21"/>
      <c r="G20" s="48">
        <f t="shared" si="1"/>
        <v>0</v>
      </c>
    </row>
    <row r="21" spans="1:7" s="51" customFormat="1">
      <c r="A21" s="44"/>
      <c r="B21" s="19">
        <f t="shared" si="2"/>
        <v>2.0399999999999991</v>
      </c>
      <c r="C21" s="20" t="s">
        <v>138</v>
      </c>
      <c r="D21" s="20" t="s">
        <v>5</v>
      </c>
      <c r="E21" s="19">
        <v>15</v>
      </c>
      <c r="F21" s="21"/>
      <c r="G21" s="21">
        <f t="shared" si="1"/>
        <v>0</v>
      </c>
    </row>
    <row r="22" spans="1:7" s="51" customFormat="1" ht="15.75" thickBot="1">
      <c r="A22" s="44"/>
      <c r="B22" s="19">
        <f t="shared" si="2"/>
        <v>2.0499999999999989</v>
      </c>
      <c r="C22" s="20" t="s">
        <v>118</v>
      </c>
      <c r="D22" s="20" t="s">
        <v>5</v>
      </c>
      <c r="E22" s="19">
        <v>75</v>
      </c>
      <c r="F22" s="21"/>
      <c r="G22" s="21">
        <f t="shared" si="1"/>
        <v>0</v>
      </c>
    </row>
    <row r="23" spans="1:7" ht="15.75" thickBot="1">
      <c r="A23" s="29"/>
      <c r="B23" s="30"/>
      <c r="C23" s="31"/>
      <c r="D23" s="70" t="s">
        <v>133</v>
      </c>
      <c r="E23" s="70"/>
      <c r="F23" s="70"/>
      <c r="G23" s="32">
        <f>SUM(G18:G22)</f>
        <v>0</v>
      </c>
    </row>
    <row r="24" spans="1:7">
      <c r="A24" s="25" t="s">
        <v>18</v>
      </c>
      <c r="B24" s="27" t="s">
        <v>32</v>
      </c>
      <c r="C24" s="33"/>
      <c r="D24" s="33"/>
      <c r="E24" s="42"/>
      <c r="F24" s="42"/>
      <c r="G24" s="35"/>
    </row>
    <row r="25" spans="1:7" s="51" customFormat="1">
      <c r="A25" s="44"/>
      <c r="B25" s="19">
        <v>3.01</v>
      </c>
      <c r="C25" s="20" t="s">
        <v>19</v>
      </c>
      <c r="D25" s="20" t="s">
        <v>1</v>
      </c>
      <c r="E25" s="19">
        <v>8</v>
      </c>
      <c r="F25" s="21"/>
      <c r="G25" s="21">
        <f t="shared" si="1"/>
        <v>0</v>
      </c>
    </row>
    <row r="26" spans="1:7" s="51" customFormat="1">
      <c r="A26" s="44"/>
      <c r="B26" s="45">
        <f t="shared" ref="B26:B29" si="3">+B25+0.01</f>
        <v>3.0199999999999996</v>
      </c>
      <c r="C26" s="46" t="s">
        <v>49</v>
      </c>
      <c r="D26" s="20" t="s">
        <v>1</v>
      </c>
      <c r="E26" s="19">
        <v>8</v>
      </c>
      <c r="F26" s="21"/>
      <c r="G26" s="47">
        <f t="shared" si="1"/>
        <v>0</v>
      </c>
    </row>
    <row r="27" spans="1:7" s="51" customFormat="1">
      <c r="A27" s="44"/>
      <c r="B27" s="45">
        <f t="shared" si="3"/>
        <v>3.0299999999999994</v>
      </c>
      <c r="C27" s="20" t="s">
        <v>20</v>
      </c>
      <c r="D27" s="20" t="s">
        <v>8</v>
      </c>
      <c r="E27" s="19">
        <v>32</v>
      </c>
      <c r="F27" s="21"/>
      <c r="G27" s="21">
        <f t="shared" si="1"/>
        <v>0</v>
      </c>
    </row>
    <row r="28" spans="1:7" s="51" customFormat="1">
      <c r="A28" s="44"/>
      <c r="B28" s="45">
        <f t="shared" si="3"/>
        <v>3.0399999999999991</v>
      </c>
      <c r="C28" s="20" t="s">
        <v>21</v>
      </c>
      <c r="D28" s="20" t="s">
        <v>8</v>
      </c>
      <c r="E28" s="19">
        <v>16</v>
      </c>
      <c r="F28" s="21"/>
      <c r="G28" s="21">
        <f t="shared" si="1"/>
        <v>0</v>
      </c>
    </row>
    <row r="29" spans="1:7" s="51" customFormat="1" ht="15.75" thickBot="1">
      <c r="A29" s="44"/>
      <c r="B29" s="45">
        <f t="shared" si="3"/>
        <v>3.0499999999999989</v>
      </c>
      <c r="C29" s="20" t="s">
        <v>101</v>
      </c>
      <c r="D29" s="20" t="s">
        <v>8</v>
      </c>
      <c r="E29" s="19">
        <v>128.47999999999999</v>
      </c>
      <c r="F29" s="21"/>
      <c r="G29" s="48">
        <f t="shared" si="1"/>
        <v>0</v>
      </c>
    </row>
    <row r="30" spans="1:7" ht="15.75" thickBot="1">
      <c r="A30" s="29"/>
      <c r="B30" s="36"/>
      <c r="C30" s="31"/>
      <c r="D30" s="70" t="s">
        <v>133</v>
      </c>
      <c r="E30" s="70"/>
      <c r="F30" s="70"/>
      <c r="G30" s="32">
        <f>+SUM(G25:G29)</f>
        <v>0</v>
      </c>
    </row>
    <row r="31" spans="1:7">
      <c r="A31" s="25" t="s">
        <v>23</v>
      </c>
      <c r="B31" s="28" t="s">
        <v>24</v>
      </c>
      <c r="C31" s="33"/>
      <c r="D31" s="33"/>
      <c r="E31" s="42"/>
      <c r="F31" s="42"/>
      <c r="G31" s="35"/>
    </row>
    <row r="32" spans="1:7" s="51" customFormat="1">
      <c r="A32" s="44"/>
      <c r="B32" s="45">
        <v>4.01</v>
      </c>
      <c r="C32" s="20" t="s">
        <v>25</v>
      </c>
      <c r="D32" s="20" t="s">
        <v>1</v>
      </c>
      <c r="E32" s="19">
        <v>16</v>
      </c>
      <c r="F32" s="21"/>
      <c r="G32" s="21">
        <f t="shared" si="1"/>
        <v>0</v>
      </c>
    </row>
    <row r="33" spans="1:7" s="51" customFormat="1">
      <c r="A33" s="44"/>
      <c r="B33" s="45">
        <f>+B32+0.01</f>
        <v>4.0199999999999996</v>
      </c>
      <c r="C33" s="20" t="s">
        <v>26</v>
      </c>
      <c r="D33" s="20" t="s">
        <v>1</v>
      </c>
      <c r="E33" s="19">
        <v>8</v>
      </c>
      <c r="F33" s="21"/>
      <c r="G33" s="21">
        <f t="shared" si="1"/>
        <v>0</v>
      </c>
    </row>
    <row r="34" spans="1:7" s="51" customFormat="1">
      <c r="A34" s="44"/>
      <c r="B34" s="45">
        <f t="shared" ref="B34:B57" si="4">+B33+0.01</f>
        <v>4.0299999999999994</v>
      </c>
      <c r="C34" s="20" t="s">
        <v>33</v>
      </c>
      <c r="D34" s="20" t="s">
        <v>1</v>
      </c>
      <c r="E34" s="19">
        <v>128</v>
      </c>
      <c r="F34" s="21"/>
      <c r="G34" s="21">
        <f t="shared" si="1"/>
        <v>0</v>
      </c>
    </row>
    <row r="35" spans="1:7" s="51" customFormat="1">
      <c r="A35" s="44"/>
      <c r="B35" s="45">
        <f t="shared" si="4"/>
        <v>4.0399999999999991</v>
      </c>
      <c r="C35" s="20" t="s">
        <v>40</v>
      </c>
      <c r="D35" s="20" t="s">
        <v>8</v>
      </c>
      <c r="E35" s="19">
        <v>54.96</v>
      </c>
      <c r="F35" s="21"/>
      <c r="G35" s="21">
        <f t="shared" si="1"/>
        <v>0</v>
      </c>
    </row>
    <row r="36" spans="1:7" s="51" customFormat="1">
      <c r="A36" s="44"/>
      <c r="B36" s="45">
        <f t="shared" si="4"/>
        <v>4.0499999999999989</v>
      </c>
      <c r="C36" s="20" t="s">
        <v>41</v>
      </c>
      <c r="D36" s="20" t="s">
        <v>8</v>
      </c>
      <c r="E36" s="19">
        <v>22</v>
      </c>
      <c r="F36" s="21"/>
      <c r="G36" s="21">
        <f t="shared" si="1"/>
        <v>0</v>
      </c>
    </row>
    <row r="37" spans="1:7" s="51" customFormat="1">
      <c r="A37" s="44"/>
      <c r="B37" s="45">
        <f t="shared" si="4"/>
        <v>4.0599999999999987</v>
      </c>
      <c r="C37" s="20" t="s">
        <v>42</v>
      </c>
      <c r="D37" s="20" t="s">
        <v>8</v>
      </c>
      <c r="E37" s="19">
        <v>64.88</v>
      </c>
      <c r="F37" s="21"/>
      <c r="G37" s="21">
        <f t="shared" ref="G37:G42" si="5">+ROUND((E37*F37),2)</f>
        <v>0</v>
      </c>
    </row>
    <row r="38" spans="1:7" s="51" customFormat="1">
      <c r="A38" s="44"/>
      <c r="B38" s="45">
        <f t="shared" si="4"/>
        <v>4.0699999999999985</v>
      </c>
      <c r="C38" s="20" t="s">
        <v>50</v>
      </c>
      <c r="D38" s="20" t="s">
        <v>8</v>
      </c>
      <c r="E38" s="19">
        <v>11.52</v>
      </c>
      <c r="F38" s="21"/>
      <c r="G38" s="21">
        <f t="shared" si="5"/>
        <v>0</v>
      </c>
    </row>
    <row r="39" spans="1:7" s="51" customFormat="1">
      <c r="A39" s="44"/>
      <c r="B39" s="45">
        <f t="shared" si="4"/>
        <v>4.0799999999999983</v>
      </c>
      <c r="C39" s="20" t="s">
        <v>111</v>
      </c>
      <c r="D39" s="20" t="s">
        <v>8</v>
      </c>
      <c r="E39" s="19">
        <v>315</v>
      </c>
      <c r="F39" s="21"/>
      <c r="G39" s="21">
        <f t="shared" si="5"/>
        <v>0</v>
      </c>
    </row>
    <row r="40" spans="1:7" s="51" customFormat="1">
      <c r="A40" s="44"/>
      <c r="B40" s="45">
        <f t="shared" si="4"/>
        <v>4.0899999999999981</v>
      </c>
      <c r="C40" s="20" t="s">
        <v>112</v>
      </c>
      <c r="D40" s="20" t="s">
        <v>8</v>
      </c>
      <c r="E40" s="19">
        <v>35</v>
      </c>
      <c r="F40" s="21"/>
      <c r="G40" s="21">
        <f t="shared" si="5"/>
        <v>0</v>
      </c>
    </row>
    <row r="41" spans="1:7" s="51" customFormat="1">
      <c r="A41" s="44"/>
      <c r="B41" s="45">
        <f t="shared" si="4"/>
        <v>4.0999999999999979</v>
      </c>
      <c r="C41" s="20" t="s">
        <v>113</v>
      </c>
      <c r="D41" s="20" t="s">
        <v>8</v>
      </c>
      <c r="E41" s="19">
        <v>35</v>
      </c>
      <c r="F41" s="21"/>
      <c r="G41" s="21">
        <f t="shared" si="5"/>
        <v>0</v>
      </c>
    </row>
    <row r="42" spans="1:7" s="51" customFormat="1">
      <c r="A42" s="44"/>
      <c r="B42" s="45">
        <f t="shared" si="4"/>
        <v>4.1099999999999977</v>
      </c>
      <c r="C42" s="20" t="s">
        <v>114</v>
      </c>
      <c r="D42" s="20" t="s">
        <v>8</v>
      </c>
      <c r="E42" s="19">
        <v>35</v>
      </c>
      <c r="F42" s="21"/>
      <c r="G42" s="21">
        <f t="shared" si="5"/>
        <v>0</v>
      </c>
    </row>
    <row r="43" spans="1:7" s="51" customFormat="1" ht="45">
      <c r="A43" s="44"/>
      <c r="B43" s="45">
        <f t="shared" si="4"/>
        <v>4.1199999999999974</v>
      </c>
      <c r="C43" s="46" t="s">
        <v>139</v>
      </c>
      <c r="D43" s="20" t="s">
        <v>0</v>
      </c>
      <c r="E43" s="19">
        <v>103.95000000000002</v>
      </c>
      <c r="F43" s="21"/>
      <c r="G43" s="52">
        <f t="shared" si="1"/>
        <v>0</v>
      </c>
    </row>
    <row r="44" spans="1:7" s="51" customFormat="1">
      <c r="A44" s="44"/>
      <c r="B44" s="45">
        <f t="shared" si="4"/>
        <v>4.1299999999999972</v>
      </c>
      <c r="C44" s="20" t="s">
        <v>115</v>
      </c>
      <c r="D44" s="20" t="s">
        <v>8</v>
      </c>
      <c r="E44" s="19">
        <v>5.76</v>
      </c>
      <c r="F44" s="21"/>
      <c r="G44" s="52">
        <f>+ROUND((E44*F44),2)</f>
        <v>0</v>
      </c>
    </row>
    <row r="45" spans="1:7" s="51" customFormat="1">
      <c r="A45" s="44"/>
      <c r="B45" s="45">
        <f t="shared" si="4"/>
        <v>4.139999999999997</v>
      </c>
      <c r="C45" s="20" t="s">
        <v>98</v>
      </c>
      <c r="D45" s="20" t="s">
        <v>8</v>
      </c>
      <c r="E45" s="19">
        <v>39.75</v>
      </c>
      <c r="F45" s="21"/>
      <c r="G45" s="52">
        <f>+ROUND((E45*F45),2)</f>
        <v>0</v>
      </c>
    </row>
    <row r="46" spans="1:7" s="51" customFormat="1">
      <c r="A46" s="44"/>
      <c r="B46" s="45">
        <f t="shared" si="4"/>
        <v>4.1499999999999968</v>
      </c>
      <c r="C46" s="20" t="s">
        <v>140</v>
      </c>
      <c r="D46" s="20" t="s">
        <v>8</v>
      </c>
      <c r="E46" s="19">
        <v>35</v>
      </c>
      <c r="F46" s="21"/>
      <c r="G46" s="52">
        <f>+ROUND((E46*F46),2)</f>
        <v>0</v>
      </c>
    </row>
    <row r="47" spans="1:7" s="51" customFormat="1" ht="30.75" thickBot="1">
      <c r="A47" s="44"/>
      <c r="B47" s="45">
        <f t="shared" si="4"/>
        <v>4.1599999999999966</v>
      </c>
      <c r="C47" s="49" t="s">
        <v>141</v>
      </c>
      <c r="D47" s="20" t="s">
        <v>8</v>
      </c>
      <c r="E47" s="19">
        <v>18.2</v>
      </c>
      <c r="F47" s="21"/>
      <c r="G47" s="52">
        <f>+ROUND((E47*F47),2)</f>
        <v>0</v>
      </c>
    </row>
    <row r="48" spans="1:7" ht="15.75" thickBot="1">
      <c r="A48" s="29"/>
      <c r="B48" s="36"/>
      <c r="C48" s="31"/>
      <c r="D48" s="70" t="s">
        <v>133</v>
      </c>
      <c r="E48" s="70"/>
      <c r="F48" s="70"/>
      <c r="G48" s="32">
        <f>+SUM(G32:G47)</f>
        <v>0</v>
      </c>
    </row>
    <row r="49" spans="1:7">
      <c r="A49" s="25" t="s">
        <v>27</v>
      </c>
      <c r="B49" s="28" t="s">
        <v>28</v>
      </c>
      <c r="C49" s="33"/>
      <c r="D49" s="33"/>
      <c r="E49" s="42"/>
      <c r="F49" s="42"/>
      <c r="G49" s="35"/>
    </row>
    <row r="50" spans="1:7" s="51" customFormat="1">
      <c r="A50" s="44"/>
      <c r="B50" s="45">
        <v>5.01</v>
      </c>
      <c r="C50" s="20" t="s">
        <v>44</v>
      </c>
      <c r="D50" s="20" t="s">
        <v>8</v>
      </c>
      <c r="E50" s="19">
        <v>16</v>
      </c>
      <c r="F50" s="21"/>
      <c r="G50" s="21">
        <f t="shared" si="1"/>
        <v>0</v>
      </c>
    </row>
    <row r="51" spans="1:7" s="51" customFormat="1">
      <c r="A51" s="44"/>
      <c r="B51" s="45">
        <f t="shared" si="4"/>
        <v>5.0199999999999996</v>
      </c>
      <c r="C51" s="20" t="s">
        <v>45</v>
      </c>
      <c r="D51" s="20" t="s">
        <v>8</v>
      </c>
      <c r="E51" s="19">
        <v>28.4</v>
      </c>
      <c r="F51" s="21"/>
      <c r="G51" s="21">
        <f t="shared" si="1"/>
        <v>0</v>
      </c>
    </row>
    <row r="52" spans="1:7" s="51" customFormat="1">
      <c r="A52" s="44"/>
      <c r="B52" s="45">
        <f t="shared" si="4"/>
        <v>5.0299999999999994</v>
      </c>
      <c r="C52" s="20" t="s">
        <v>43</v>
      </c>
      <c r="D52" s="20" t="s">
        <v>8</v>
      </c>
      <c r="E52" s="19">
        <v>8</v>
      </c>
      <c r="F52" s="21"/>
      <c r="G52" s="21">
        <f t="shared" si="1"/>
        <v>0</v>
      </c>
    </row>
    <row r="53" spans="1:7" s="51" customFormat="1">
      <c r="A53" s="44"/>
      <c r="B53" s="45">
        <f t="shared" si="4"/>
        <v>5.0399999999999991</v>
      </c>
      <c r="C53" s="20" t="s">
        <v>116</v>
      </c>
      <c r="D53" s="20" t="s">
        <v>8</v>
      </c>
      <c r="E53" s="19">
        <v>24</v>
      </c>
      <c r="F53" s="21"/>
      <c r="G53" s="21">
        <f t="shared" si="1"/>
        <v>0</v>
      </c>
    </row>
    <row r="54" spans="1:7" s="51" customFormat="1">
      <c r="A54" s="44"/>
      <c r="B54" s="45">
        <f t="shared" si="4"/>
        <v>5.0499999999999989</v>
      </c>
      <c r="C54" s="20" t="s">
        <v>97</v>
      </c>
      <c r="D54" s="20" t="s">
        <v>8</v>
      </c>
      <c r="E54" s="19">
        <v>70</v>
      </c>
      <c r="F54" s="21"/>
      <c r="G54" s="21">
        <f t="shared" si="1"/>
        <v>0</v>
      </c>
    </row>
    <row r="55" spans="1:7" s="51" customFormat="1">
      <c r="A55" s="44"/>
      <c r="B55" s="45">
        <f t="shared" si="4"/>
        <v>5.0599999999999987</v>
      </c>
      <c r="C55" s="20" t="s">
        <v>52</v>
      </c>
      <c r="D55" s="20" t="s">
        <v>0</v>
      </c>
      <c r="E55" s="19">
        <v>246.4</v>
      </c>
      <c r="F55" s="21"/>
      <c r="G55" s="21">
        <f t="shared" si="1"/>
        <v>0</v>
      </c>
    </row>
    <row r="56" spans="1:7" s="51" customFormat="1">
      <c r="A56" s="44"/>
      <c r="B56" s="45">
        <f t="shared" si="4"/>
        <v>5.0699999999999985</v>
      </c>
      <c r="C56" s="20" t="s">
        <v>147</v>
      </c>
      <c r="D56" s="20" t="s">
        <v>0</v>
      </c>
      <c r="E56" s="19">
        <v>246.4</v>
      </c>
      <c r="F56" s="21"/>
      <c r="G56" s="21">
        <f t="shared" si="1"/>
        <v>0</v>
      </c>
    </row>
    <row r="57" spans="1:7" s="51" customFormat="1">
      <c r="A57" s="50"/>
      <c r="B57" s="45">
        <f t="shared" si="4"/>
        <v>5.0799999999999983</v>
      </c>
      <c r="C57" s="20" t="s">
        <v>29</v>
      </c>
      <c r="D57" s="20" t="s">
        <v>1</v>
      </c>
      <c r="E57" s="19">
        <v>4</v>
      </c>
      <c r="F57" s="21"/>
      <c r="G57" s="21">
        <f t="shared" si="1"/>
        <v>0</v>
      </c>
    </row>
    <row r="58" spans="1:7" s="51" customFormat="1">
      <c r="B58" s="45">
        <f>+B57+0.01</f>
        <v>5.0899999999999981</v>
      </c>
      <c r="C58" s="20" t="s">
        <v>117</v>
      </c>
      <c r="D58" s="20" t="s">
        <v>8</v>
      </c>
      <c r="E58" s="19">
        <v>52</v>
      </c>
      <c r="F58" s="21"/>
      <c r="G58" s="21">
        <f>+ROUND((E58*F58),2)</f>
        <v>0</v>
      </c>
    </row>
    <row r="59" spans="1:7" s="51" customFormat="1">
      <c r="B59" s="45">
        <f>+B58+0.01</f>
        <v>5.0999999999999979</v>
      </c>
      <c r="C59" s="20" t="s">
        <v>53</v>
      </c>
      <c r="D59" s="20" t="s">
        <v>8</v>
      </c>
      <c r="E59" s="19">
        <v>35</v>
      </c>
      <c r="F59" s="21"/>
      <c r="G59" s="48">
        <f>+ROUND((E59*F59),2)</f>
        <v>0</v>
      </c>
    </row>
    <row r="60" spans="1:7" s="51" customFormat="1">
      <c r="B60" s="45">
        <f>+B59+0.01</f>
        <v>5.1099999999999977</v>
      </c>
      <c r="C60" s="20" t="s">
        <v>103</v>
      </c>
      <c r="D60" s="20" t="s">
        <v>8</v>
      </c>
      <c r="E60" s="19">
        <v>83.6</v>
      </c>
      <c r="F60" s="21"/>
      <c r="G60" s="48">
        <f>+ROUND((E60*F60),2)</f>
        <v>0</v>
      </c>
    </row>
    <row r="61" spans="1:7" s="51" customFormat="1" ht="15.75" thickBot="1">
      <c r="B61" s="45">
        <f t="shared" ref="B61" si="6">+B60+0.01</f>
        <v>5.1199999999999974</v>
      </c>
      <c r="C61" s="20" t="s">
        <v>110</v>
      </c>
      <c r="D61" s="20" t="s">
        <v>8</v>
      </c>
      <c r="E61" s="19">
        <v>35</v>
      </c>
      <c r="F61" s="21"/>
      <c r="G61" s="48">
        <f t="shared" ref="G61" si="7">+ROUND((E61*F61),2)</f>
        <v>0</v>
      </c>
    </row>
    <row r="62" spans="1:7" ht="15.75" thickBot="1">
      <c r="A62" s="23"/>
      <c r="B62" s="36"/>
      <c r="C62" s="31"/>
      <c r="D62" s="70" t="s">
        <v>133</v>
      </c>
      <c r="E62" s="70"/>
      <c r="F62" s="70"/>
      <c r="G62" s="32">
        <f>+SUM(G50:G61)</f>
        <v>0</v>
      </c>
    </row>
    <row r="63" spans="1:7">
      <c r="A63" s="25" t="s">
        <v>47</v>
      </c>
      <c r="B63" s="28" t="s">
        <v>148</v>
      </c>
      <c r="C63" s="33"/>
      <c r="D63" s="33"/>
      <c r="E63" s="42"/>
      <c r="F63" s="42"/>
      <c r="G63" s="35"/>
    </row>
    <row r="64" spans="1:7" s="51" customFormat="1">
      <c r="A64" s="44"/>
      <c r="B64" s="45">
        <v>6.01</v>
      </c>
      <c r="C64" s="20" t="s">
        <v>149</v>
      </c>
      <c r="D64" s="20" t="s">
        <v>1</v>
      </c>
      <c r="E64" s="19">
        <v>3</v>
      </c>
      <c r="F64" s="21"/>
      <c r="G64" s="21">
        <f t="shared" ref="G64:G70" si="8">+ROUND((E64*F64),2)</f>
        <v>0</v>
      </c>
    </row>
    <row r="65" spans="1:7" s="51" customFormat="1">
      <c r="A65" s="44"/>
      <c r="B65" s="45">
        <f t="shared" ref="B65:B70" si="9">+B64+0.01</f>
        <v>6.02</v>
      </c>
      <c r="C65" s="20" t="s">
        <v>55</v>
      </c>
      <c r="D65" s="20" t="s">
        <v>8</v>
      </c>
      <c r="E65" s="19">
        <v>7.1999999999999993</v>
      </c>
      <c r="F65" s="21"/>
      <c r="G65" s="21">
        <f t="shared" si="8"/>
        <v>0</v>
      </c>
    </row>
    <row r="66" spans="1:7" s="51" customFormat="1" ht="17.25">
      <c r="A66" s="44"/>
      <c r="B66" s="45">
        <f t="shared" si="9"/>
        <v>6.0299999999999994</v>
      </c>
      <c r="C66" s="20" t="s">
        <v>79</v>
      </c>
      <c r="D66" s="20" t="s">
        <v>1</v>
      </c>
      <c r="E66" s="19">
        <v>6</v>
      </c>
      <c r="F66" s="21"/>
      <c r="G66" s="21">
        <f t="shared" si="8"/>
        <v>0</v>
      </c>
    </row>
    <row r="67" spans="1:7" s="51" customFormat="1">
      <c r="A67" s="44"/>
      <c r="B67" s="45">
        <f t="shared" si="9"/>
        <v>6.0399999999999991</v>
      </c>
      <c r="C67" s="20" t="s">
        <v>33</v>
      </c>
      <c r="D67" s="20" t="s">
        <v>1</v>
      </c>
      <c r="E67" s="19">
        <v>24</v>
      </c>
      <c r="F67" s="21"/>
      <c r="G67" s="21">
        <f t="shared" si="8"/>
        <v>0</v>
      </c>
    </row>
    <row r="68" spans="1:7" s="51" customFormat="1">
      <c r="A68" s="44"/>
      <c r="B68" s="45">
        <f t="shared" si="9"/>
        <v>6.0499999999999989</v>
      </c>
      <c r="C68" s="20" t="s">
        <v>150</v>
      </c>
      <c r="D68" s="20" t="s">
        <v>8</v>
      </c>
      <c r="E68" s="19">
        <v>6.9</v>
      </c>
      <c r="F68" s="21"/>
      <c r="G68" s="21">
        <f t="shared" si="8"/>
        <v>0</v>
      </c>
    </row>
    <row r="69" spans="1:7" s="51" customFormat="1">
      <c r="A69" s="44"/>
      <c r="B69" s="45">
        <f t="shared" si="9"/>
        <v>6.0599999999999987</v>
      </c>
      <c r="C69" s="20" t="s">
        <v>102</v>
      </c>
      <c r="D69" s="20" t="s">
        <v>8</v>
      </c>
      <c r="E69" s="19">
        <v>19.5</v>
      </c>
      <c r="F69" s="21"/>
      <c r="G69" s="21">
        <f t="shared" si="8"/>
        <v>0</v>
      </c>
    </row>
    <row r="70" spans="1:7" s="51" customFormat="1" ht="30.75" thickBot="1">
      <c r="A70" s="44"/>
      <c r="B70" s="45">
        <f t="shared" si="9"/>
        <v>6.0699999999999985</v>
      </c>
      <c r="C70" s="49" t="s">
        <v>151</v>
      </c>
      <c r="D70" s="20" t="s">
        <v>0</v>
      </c>
      <c r="E70" s="19">
        <v>15.56</v>
      </c>
      <c r="F70" s="21"/>
      <c r="G70" s="48">
        <f t="shared" si="8"/>
        <v>0</v>
      </c>
    </row>
    <row r="71" spans="1:7" ht="15.75" thickBot="1">
      <c r="A71" s="23"/>
      <c r="B71" s="36"/>
      <c r="C71" s="31"/>
      <c r="D71" s="70" t="s">
        <v>133</v>
      </c>
      <c r="E71" s="70"/>
      <c r="F71" s="70"/>
      <c r="G71" s="32">
        <f>+SUM(G64:G70)</f>
        <v>0</v>
      </c>
    </row>
    <row r="72" spans="1:7">
      <c r="A72" s="25" t="s">
        <v>56</v>
      </c>
      <c r="B72" s="28" t="s">
        <v>152</v>
      </c>
      <c r="C72" s="33"/>
      <c r="D72" s="33"/>
      <c r="E72" s="42"/>
      <c r="F72" s="42"/>
      <c r="G72" s="35"/>
    </row>
    <row r="73" spans="1:7" s="51" customFormat="1">
      <c r="A73" s="44"/>
      <c r="B73" s="45">
        <v>7.01</v>
      </c>
      <c r="C73" s="20" t="s">
        <v>119</v>
      </c>
      <c r="D73" s="20" t="s">
        <v>8</v>
      </c>
      <c r="E73" s="19">
        <v>65</v>
      </c>
      <c r="F73" s="21"/>
      <c r="G73" s="21">
        <f t="shared" ref="G73:G91" si="10">+ROUND((E73*F73),2)</f>
        <v>0</v>
      </c>
    </row>
    <row r="74" spans="1:7" s="51" customFormat="1">
      <c r="A74" s="44"/>
      <c r="B74" s="45">
        <f t="shared" ref="B74:B117" si="11">+B73+0.01</f>
        <v>7.02</v>
      </c>
      <c r="C74" s="20" t="s">
        <v>57</v>
      </c>
      <c r="D74" s="20" t="s">
        <v>0</v>
      </c>
      <c r="E74" s="19">
        <v>315</v>
      </c>
      <c r="F74" s="21"/>
      <c r="G74" s="21">
        <f t="shared" si="10"/>
        <v>0</v>
      </c>
    </row>
    <row r="75" spans="1:7" s="51" customFormat="1">
      <c r="A75" s="44"/>
      <c r="B75" s="45">
        <f t="shared" si="11"/>
        <v>7.0299999999999994</v>
      </c>
      <c r="C75" s="20" t="s">
        <v>58</v>
      </c>
      <c r="D75" s="20" t="s">
        <v>0</v>
      </c>
      <c r="E75" s="19">
        <v>38</v>
      </c>
      <c r="F75" s="21"/>
      <c r="G75" s="21">
        <f t="shared" si="10"/>
        <v>0</v>
      </c>
    </row>
    <row r="76" spans="1:7" s="51" customFormat="1">
      <c r="A76" s="44"/>
      <c r="B76" s="45">
        <f t="shared" si="11"/>
        <v>7.0399999999999991</v>
      </c>
      <c r="C76" s="20" t="s">
        <v>59</v>
      </c>
      <c r="D76" s="20" t="s">
        <v>8</v>
      </c>
      <c r="E76" s="19">
        <v>239</v>
      </c>
      <c r="F76" s="21"/>
      <c r="G76" s="21">
        <f t="shared" si="10"/>
        <v>0</v>
      </c>
    </row>
    <row r="77" spans="1:7" s="51" customFormat="1">
      <c r="A77" s="44"/>
      <c r="B77" s="45">
        <f t="shared" si="11"/>
        <v>7.0499999999999989</v>
      </c>
      <c r="C77" s="20" t="s">
        <v>60</v>
      </c>
      <c r="D77" s="20" t="s">
        <v>8</v>
      </c>
      <c r="E77" s="19">
        <v>58</v>
      </c>
      <c r="F77" s="21"/>
      <c r="G77" s="21">
        <f t="shared" si="10"/>
        <v>0</v>
      </c>
    </row>
    <row r="78" spans="1:7" s="51" customFormat="1">
      <c r="A78" s="44"/>
      <c r="B78" s="45">
        <f t="shared" si="11"/>
        <v>7.0599999999999987</v>
      </c>
      <c r="C78" s="20" t="s">
        <v>63</v>
      </c>
      <c r="D78" s="20" t="s">
        <v>8</v>
      </c>
      <c r="E78" s="19">
        <v>48</v>
      </c>
      <c r="F78" s="21"/>
      <c r="G78" s="21">
        <f t="shared" si="10"/>
        <v>0</v>
      </c>
    </row>
    <row r="79" spans="1:7" s="51" customFormat="1">
      <c r="A79" s="44"/>
      <c r="B79" s="45">
        <f t="shared" si="11"/>
        <v>7.0699999999999985</v>
      </c>
      <c r="C79" s="20" t="s">
        <v>61</v>
      </c>
      <c r="D79" s="20" t="s">
        <v>8</v>
      </c>
      <c r="E79" s="19">
        <v>174.5</v>
      </c>
      <c r="F79" s="21"/>
      <c r="G79" s="21">
        <f t="shared" si="10"/>
        <v>0</v>
      </c>
    </row>
    <row r="80" spans="1:7" s="51" customFormat="1">
      <c r="A80" s="44"/>
      <c r="B80" s="45">
        <f t="shared" si="11"/>
        <v>7.0799999999999983</v>
      </c>
      <c r="C80" s="20" t="s">
        <v>104</v>
      </c>
      <c r="D80" s="20" t="s">
        <v>0</v>
      </c>
      <c r="E80" s="19">
        <v>284.5</v>
      </c>
      <c r="F80" s="21"/>
      <c r="G80" s="21">
        <f t="shared" si="10"/>
        <v>0</v>
      </c>
    </row>
    <row r="81" spans="1:7" s="51" customFormat="1">
      <c r="A81" s="37"/>
      <c r="B81" s="45">
        <f t="shared" si="11"/>
        <v>7.0899999999999981</v>
      </c>
      <c r="C81" s="20" t="s">
        <v>62</v>
      </c>
      <c r="D81" s="20" t="s">
        <v>8</v>
      </c>
      <c r="E81" s="19">
        <v>41.5</v>
      </c>
      <c r="F81" s="21"/>
      <c r="G81" s="21">
        <f t="shared" si="10"/>
        <v>0</v>
      </c>
    </row>
    <row r="82" spans="1:7" s="58" customFormat="1" hidden="1">
      <c r="A82" s="53"/>
      <c r="B82" s="54">
        <f t="shared" si="11"/>
        <v>7.0999999999999979</v>
      </c>
      <c r="C82" s="55" t="s">
        <v>64</v>
      </c>
      <c r="D82" s="55" t="s">
        <v>0</v>
      </c>
      <c r="E82" s="56">
        <v>0</v>
      </c>
      <c r="F82" s="57"/>
      <c r="G82" s="57">
        <f t="shared" si="10"/>
        <v>0</v>
      </c>
    </row>
    <row r="83" spans="1:7" s="51" customFormat="1">
      <c r="A83" s="37"/>
      <c r="B83" s="45">
        <f t="shared" si="11"/>
        <v>7.1099999999999977</v>
      </c>
      <c r="C83" s="20" t="s">
        <v>65</v>
      </c>
      <c r="D83" s="20" t="s">
        <v>0</v>
      </c>
      <c r="E83" s="19">
        <v>193.9</v>
      </c>
      <c r="F83" s="21"/>
      <c r="G83" s="21">
        <f t="shared" si="10"/>
        <v>0</v>
      </c>
    </row>
    <row r="84" spans="1:7" s="51" customFormat="1">
      <c r="A84" s="37"/>
      <c r="B84" s="45">
        <f t="shared" si="11"/>
        <v>7.1199999999999974</v>
      </c>
      <c r="C84" s="20" t="s">
        <v>105</v>
      </c>
      <c r="D84" s="20" t="s">
        <v>0</v>
      </c>
      <c r="E84" s="19">
        <v>144</v>
      </c>
      <c r="F84" s="21"/>
      <c r="G84" s="21">
        <f t="shared" si="10"/>
        <v>0</v>
      </c>
    </row>
    <row r="85" spans="1:7" s="51" customFormat="1">
      <c r="A85" s="37"/>
      <c r="B85" s="45">
        <f t="shared" si="11"/>
        <v>7.1299999999999972</v>
      </c>
      <c r="C85" s="20" t="s">
        <v>120</v>
      </c>
      <c r="D85" s="20" t="s">
        <v>0</v>
      </c>
      <c r="E85" s="19">
        <v>350</v>
      </c>
      <c r="F85" s="21"/>
      <c r="G85" s="48">
        <f t="shared" si="10"/>
        <v>0</v>
      </c>
    </row>
    <row r="86" spans="1:7" s="51" customFormat="1">
      <c r="A86" s="37"/>
      <c r="B86" s="45">
        <f t="shared" si="11"/>
        <v>7.139999999999997</v>
      </c>
      <c r="C86" s="20" t="s">
        <v>153</v>
      </c>
      <c r="D86" s="20" t="s">
        <v>1</v>
      </c>
      <c r="E86" s="19">
        <v>416</v>
      </c>
      <c r="F86" s="21"/>
      <c r="G86" s="48">
        <f t="shared" si="10"/>
        <v>0</v>
      </c>
    </row>
    <row r="87" spans="1:7" s="51" customFormat="1">
      <c r="A87" s="37"/>
      <c r="B87" s="45">
        <f t="shared" si="11"/>
        <v>7.1499999999999968</v>
      </c>
      <c r="C87" s="20" t="s">
        <v>154</v>
      </c>
      <c r="D87" s="20" t="s">
        <v>0</v>
      </c>
      <c r="E87" s="19">
        <v>193.9</v>
      </c>
      <c r="F87" s="21"/>
      <c r="G87" s="48">
        <f t="shared" si="10"/>
        <v>0</v>
      </c>
    </row>
    <row r="88" spans="1:7" s="51" customFormat="1">
      <c r="A88" s="37"/>
      <c r="B88" s="45">
        <f t="shared" si="11"/>
        <v>7.1599999999999966</v>
      </c>
      <c r="C88" s="20" t="s">
        <v>121</v>
      </c>
      <c r="D88" s="20" t="s">
        <v>0</v>
      </c>
      <c r="E88" s="19">
        <v>284.5</v>
      </c>
      <c r="F88" s="21"/>
      <c r="G88" s="48">
        <f t="shared" si="10"/>
        <v>0</v>
      </c>
    </row>
    <row r="89" spans="1:7" s="51" customFormat="1">
      <c r="A89" s="37"/>
      <c r="B89" s="45">
        <f t="shared" si="11"/>
        <v>7.1699999999999964</v>
      </c>
      <c r="C89" s="20" t="s">
        <v>215</v>
      </c>
      <c r="D89" s="20" t="s">
        <v>0</v>
      </c>
      <c r="E89" s="19">
        <f>E88</f>
        <v>284.5</v>
      </c>
      <c r="F89" s="21"/>
      <c r="G89" s="48">
        <f t="shared" si="10"/>
        <v>0</v>
      </c>
    </row>
    <row r="90" spans="1:7" s="51" customFormat="1">
      <c r="A90" s="37"/>
      <c r="B90" s="45">
        <f t="shared" si="11"/>
        <v>7.1799999999999962</v>
      </c>
      <c r="C90" s="20" t="s">
        <v>217</v>
      </c>
      <c r="D90" s="20" t="s">
        <v>8</v>
      </c>
      <c r="E90" s="19">
        <f>E79*2</f>
        <v>349</v>
      </c>
      <c r="F90" s="21"/>
      <c r="G90" s="48">
        <f t="shared" si="10"/>
        <v>0</v>
      </c>
    </row>
    <row r="91" spans="1:7" s="51" customFormat="1" ht="15.75" thickBot="1">
      <c r="A91" s="37"/>
      <c r="B91" s="45">
        <f t="shared" si="11"/>
        <v>7.1899999999999959</v>
      </c>
      <c r="C91" s="20" t="s">
        <v>155</v>
      </c>
      <c r="D91" s="20" t="s">
        <v>1</v>
      </c>
      <c r="E91" s="19">
        <v>2</v>
      </c>
      <c r="F91" s="21"/>
      <c r="G91" s="48">
        <f t="shared" si="10"/>
        <v>0</v>
      </c>
    </row>
    <row r="92" spans="1:7" ht="15.75" thickBot="1">
      <c r="A92" s="31"/>
      <c r="B92" s="36"/>
      <c r="C92" s="31"/>
      <c r="D92" s="70" t="s">
        <v>133</v>
      </c>
      <c r="E92" s="70"/>
      <c r="F92" s="70"/>
      <c r="G92" s="32">
        <f>+SUM(G73:G91)</f>
        <v>0</v>
      </c>
    </row>
    <row r="93" spans="1:7">
      <c r="A93" s="25" t="s">
        <v>66</v>
      </c>
      <c r="B93" s="28" t="s">
        <v>156</v>
      </c>
      <c r="C93" s="33"/>
      <c r="D93" s="33"/>
      <c r="E93" s="42"/>
      <c r="F93" s="42"/>
      <c r="G93" s="35"/>
    </row>
    <row r="94" spans="1:7" s="51" customFormat="1">
      <c r="A94" s="44"/>
      <c r="B94" s="45">
        <v>8.01</v>
      </c>
      <c r="C94" s="20" t="s">
        <v>157</v>
      </c>
      <c r="D94" s="20" t="s">
        <v>8</v>
      </c>
      <c r="E94" s="19">
        <v>42</v>
      </c>
      <c r="F94" s="21"/>
      <c r="G94" s="21">
        <f t="shared" ref="G94:G117" si="12">+ROUND((E94*F94),2)</f>
        <v>0</v>
      </c>
    </row>
    <row r="95" spans="1:7" s="51" customFormat="1">
      <c r="A95" s="44"/>
      <c r="B95" s="45">
        <f t="shared" si="11"/>
        <v>8.02</v>
      </c>
      <c r="C95" s="20" t="s">
        <v>158</v>
      </c>
      <c r="D95" s="20" t="s">
        <v>8</v>
      </c>
      <c r="E95" s="19">
        <v>175</v>
      </c>
      <c r="F95" s="21"/>
      <c r="G95" s="21">
        <f t="shared" si="12"/>
        <v>0</v>
      </c>
    </row>
    <row r="96" spans="1:7" s="51" customFormat="1">
      <c r="A96" s="44"/>
      <c r="B96" s="45">
        <f t="shared" si="11"/>
        <v>8.0299999999999994</v>
      </c>
      <c r="C96" s="20" t="s">
        <v>159</v>
      </c>
      <c r="D96" s="20" t="s">
        <v>8</v>
      </c>
      <c r="E96" s="19">
        <v>32</v>
      </c>
      <c r="F96" s="21"/>
      <c r="G96" s="21">
        <f t="shared" si="12"/>
        <v>0</v>
      </c>
    </row>
    <row r="97" spans="1:7" s="51" customFormat="1">
      <c r="A97" s="44"/>
      <c r="B97" s="45">
        <f t="shared" si="11"/>
        <v>8.0399999999999991</v>
      </c>
      <c r="C97" s="20" t="s">
        <v>160</v>
      </c>
      <c r="D97" s="20" t="s">
        <v>8</v>
      </c>
      <c r="E97" s="19">
        <v>62</v>
      </c>
      <c r="F97" s="21"/>
      <c r="G97" s="21">
        <f t="shared" si="12"/>
        <v>0</v>
      </c>
    </row>
    <row r="98" spans="1:7" s="51" customFormat="1">
      <c r="A98" s="44"/>
      <c r="B98" s="45">
        <f t="shared" si="11"/>
        <v>8.0499999999999989</v>
      </c>
      <c r="C98" s="20" t="s">
        <v>161</v>
      </c>
      <c r="D98" s="20" t="s">
        <v>1</v>
      </c>
      <c r="E98" s="19">
        <v>11</v>
      </c>
      <c r="F98" s="21"/>
      <c r="G98" s="21">
        <f t="shared" si="12"/>
        <v>0</v>
      </c>
    </row>
    <row r="99" spans="1:7" s="51" customFormat="1">
      <c r="A99" s="44"/>
      <c r="B99" s="45">
        <f t="shared" si="11"/>
        <v>8.0599999999999987</v>
      </c>
      <c r="C99" s="20" t="s">
        <v>106</v>
      </c>
      <c r="D99" s="20" t="s">
        <v>1</v>
      </c>
      <c r="E99" s="19">
        <v>12</v>
      </c>
      <c r="F99" s="21"/>
      <c r="G99" s="21">
        <f t="shared" si="12"/>
        <v>0</v>
      </c>
    </row>
    <row r="100" spans="1:7" s="51" customFormat="1">
      <c r="A100" s="44"/>
      <c r="B100" s="45">
        <f t="shared" si="11"/>
        <v>8.0699999999999985</v>
      </c>
      <c r="C100" s="20" t="s">
        <v>107</v>
      </c>
      <c r="D100" s="20" t="s">
        <v>1</v>
      </c>
      <c r="E100" s="19">
        <v>2</v>
      </c>
      <c r="F100" s="21"/>
      <c r="G100" s="21">
        <f t="shared" si="12"/>
        <v>0</v>
      </c>
    </row>
    <row r="101" spans="1:7" s="51" customFormat="1">
      <c r="A101" s="44"/>
      <c r="B101" s="45">
        <f t="shared" si="11"/>
        <v>8.0799999999999983</v>
      </c>
      <c r="C101" s="20" t="s">
        <v>108</v>
      </c>
      <c r="D101" s="20" t="s">
        <v>1</v>
      </c>
      <c r="E101" s="19">
        <v>8</v>
      </c>
      <c r="F101" s="21"/>
      <c r="G101" s="21">
        <f t="shared" si="12"/>
        <v>0</v>
      </c>
    </row>
    <row r="102" spans="1:7" s="51" customFormat="1">
      <c r="A102" s="37"/>
      <c r="B102" s="45">
        <f t="shared" si="11"/>
        <v>8.0899999999999981</v>
      </c>
      <c r="C102" s="20" t="s">
        <v>122</v>
      </c>
      <c r="D102" s="20" t="s">
        <v>1</v>
      </c>
      <c r="E102" s="19">
        <v>2</v>
      </c>
      <c r="F102" s="21"/>
      <c r="G102" s="21">
        <f t="shared" si="12"/>
        <v>0</v>
      </c>
    </row>
    <row r="103" spans="1:7" s="51" customFormat="1">
      <c r="A103" s="37"/>
      <c r="B103" s="45">
        <f t="shared" si="11"/>
        <v>8.0999999999999979</v>
      </c>
      <c r="C103" s="20" t="s">
        <v>67</v>
      </c>
      <c r="D103" s="20" t="s">
        <v>1</v>
      </c>
      <c r="E103" s="19">
        <v>1</v>
      </c>
      <c r="F103" s="21"/>
      <c r="G103" s="21">
        <f t="shared" si="12"/>
        <v>0</v>
      </c>
    </row>
    <row r="104" spans="1:7" s="51" customFormat="1">
      <c r="A104" s="37"/>
      <c r="B104" s="45">
        <f t="shared" si="11"/>
        <v>8.1099999999999977</v>
      </c>
      <c r="C104" s="20" t="s">
        <v>162</v>
      </c>
      <c r="D104" s="20" t="s">
        <v>1</v>
      </c>
      <c r="E104" s="19">
        <v>1</v>
      </c>
      <c r="F104" s="21"/>
      <c r="G104" s="48">
        <f t="shared" si="12"/>
        <v>0</v>
      </c>
    </row>
    <row r="105" spans="1:7" s="51" customFormat="1">
      <c r="A105" s="37"/>
      <c r="B105" s="45">
        <f t="shared" si="11"/>
        <v>8.1199999999999974</v>
      </c>
      <c r="C105" s="20" t="s">
        <v>163</v>
      </c>
      <c r="D105" s="20" t="s">
        <v>13</v>
      </c>
      <c r="E105" s="19">
        <v>1</v>
      </c>
      <c r="F105" s="21"/>
      <c r="G105" s="48">
        <f t="shared" si="12"/>
        <v>0</v>
      </c>
    </row>
    <row r="106" spans="1:7" s="51" customFormat="1">
      <c r="A106" s="37"/>
      <c r="B106" s="45">
        <f t="shared" si="11"/>
        <v>8.1299999999999972</v>
      </c>
      <c r="C106" s="20" t="s">
        <v>164</v>
      </c>
      <c r="D106" s="20" t="s">
        <v>13</v>
      </c>
      <c r="E106" s="19">
        <v>1</v>
      </c>
      <c r="F106" s="21"/>
      <c r="G106" s="48">
        <f t="shared" si="12"/>
        <v>0</v>
      </c>
    </row>
    <row r="107" spans="1:7" s="51" customFormat="1">
      <c r="A107" s="37"/>
      <c r="B107" s="45">
        <f t="shared" si="11"/>
        <v>8.139999999999997</v>
      </c>
      <c r="C107" s="20" t="s">
        <v>165</v>
      </c>
      <c r="D107" s="20" t="s">
        <v>129</v>
      </c>
      <c r="E107" s="19">
        <v>2</v>
      </c>
      <c r="F107" s="21"/>
      <c r="G107" s="48">
        <f t="shared" si="12"/>
        <v>0</v>
      </c>
    </row>
    <row r="108" spans="1:7" s="51" customFormat="1">
      <c r="A108" s="37"/>
      <c r="B108" s="45">
        <f t="shared" si="11"/>
        <v>8.1499999999999968</v>
      </c>
      <c r="C108" s="20" t="s">
        <v>130</v>
      </c>
      <c r="D108" s="20" t="s">
        <v>1</v>
      </c>
      <c r="E108" s="19">
        <v>4</v>
      </c>
      <c r="F108" s="21"/>
      <c r="G108" s="48">
        <f t="shared" si="12"/>
        <v>0</v>
      </c>
    </row>
    <row r="109" spans="1:7" s="51" customFormat="1">
      <c r="A109" s="37"/>
      <c r="B109" s="45">
        <f t="shared" si="11"/>
        <v>8.1599999999999966</v>
      </c>
      <c r="C109" s="20" t="s">
        <v>166</v>
      </c>
      <c r="D109" s="20" t="s">
        <v>1</v>
      </c>
      <c r="E109" s="19">
        <v>15</v>
      </c>
      <c r="F109" s="21"/>
      <c r="G109" s="48">
        <f t="shared" si="12"/>
        <v>0</v>
      </c>
    </row>
    <row r="110" spans="1:7" s="51" customFormat="1">
      <c r="A110" s="37"/>
      <c r="B110" s="45">
        <f t="shared" si="11"/>
        <v>8.1699999999999964</v>
      </c>
      <c r="C110" s="20" t="s">
        <v>167</v>
      </c>
      <c r="D110" s="20" t="s">
        <v>1</v>
      </c>
      <c r="E110" s="19">
        <v>3</v>
      </c>
      <c r="F110" s="21"/>
      <c r="G110" s="48">
        <f t="shared" si="12"/>
        <v>0</v>
      </c>
    </row>
    <row r="111" spans="1:7" s="51" customFormat="1">
      <c r="A111" s="37"/>
      <c r="B111" s="45">
        <f t="shared" si="11"/>
        <v>8.1799999999999962</v>
      </c>
      <c r="C111" s="20" t="s">
        <v>168</v>
      </c>
      <c r="D111" s="20" t="s">
        <v>1</v>
      </c>
      <c r="E111" s="19">
        <v>12</v>
      </c>
      <c r="F111" s="21"/>
      <c r="G111" s="48">
        <f t="shared" si="12"/>
        <v>0</v>
      </c>
    </row>
    <row r="112" spans="1:7" s="51" customFormat="1">
      <c r="A112" s="37"/>
      <c r="B112" s="45">
        <f t="shared" si="11"/>
        <v>8.1899999999999959</v>
      </c>
      <c r="C112" s="20" t="s">
        <v>131</v>
      </c>
      <c r="D112" s="20" t="s">
        <v>1</v>
      </c>
      <c r="E112" s="19">
        <v>4</v>
      </c>
      <c r="F112" s="21"/>
      <c r="G112" s="48">
        <f t="shared" si="12"/>
        <v>0</v>
      </c>
    </row>
    <row r="113" spans="1:7" s="51" customFormat="1">
      <c r="A113" s="37"/>
      <c r="B113" s="45">
        <f t="shared" si="11"/>
        <v>8.1999999999999957</v>
      </c>
      <c r="C113" s="20" t="s">
        <v>169</v>
      </c>
      <c r="D113" s="20" t="s">
        <v>1</v>
      </c>
      <c r="E113" s="19">
        <v>6</v>
      </c>
      <c r="F113" s="21"/>
      <c r="G113" s="48">
        <f t="shared" si="12"/>
        <v>0</v>
      </c>
    </row>
    <row r="114" spans="1:7" s="51" customFormat="1">
      <c r="A114" s="37"/>
      <c r="B114" s="45">
        <f t="shared" si="11"/>
        <v>8.2099999999999955</v>
      </c>
      <c r="C114" s="20" t="s">
        <v>170</v>
      </c>
      <c r="D114" s="20" t="s">
        <v>1</v>
      </c>
      <c r="E114" s="19">
        <v>1</v>
      </c>
      <c r="F114" s="21"/>
      <c r="G114" s="48">
        <f t="shared" si="12"/>
        <v>0</v>
      </c>
    </row>
    <row r="115" spans="1:7" s="51" customFormat="1">
      <c r="A115" s="37"/>
      <c r="B115" s="45">
        <f t="shared" si="11"/>
        <v>8.2199999999999953</v>
      </c>
      <c r="C115" s="20" t="s">
        <v>171</v>
      </c>
      <c r="D115" s="20" t="s">
        <v>1</v>
      </c>
      <c r="E115" s="19">
        <v>4</v>
      </c>
      <c r="F115" s="21"/>
      <c r="G115" s="48">
        <f t="shared" si="12"/>
        <v>0</v>
      </c>
    </row>
    <row r="116" spans="1:7" s="51" customFormat="1">
      <c r="A116" s="37"/>
      <c r="B116" s="45">
        <f t="shared" si="11"/>
        <v>8.2299999999999951</v>
      </c>
      <c r="C116" s="20" t="s">
        <v>132</v>
      </c>
      <c r="D116" s="20" t="s">
        <v>1</v>
      </c>
      <c r="E116" s="19">
        <v>8</v>
      </c>
      <c r="F116" s="21"/>
      <c r="G116" s="48">
        <f t="shared" si="12"/>
        <v>0</v>
      </c>
    </row>
    <row r="117" spans="1:7" s="51" customFormat="1" ht="15.75" thickBot="1">
      <c r="A117" s="37"/>
      <c r="B117" s="45">
        <f t="shared" si="11"/>
        <v>8.2399999999999949</v>
      </c>
      <c r="C117" s="20" t="s">
        <v>172</v>
      </c>
      <c r="D117" s="20" t="s">
        <v>1</v>
      </c>
      <c r="E117" s="19">
        <v>2</v>
      </c>
      <c r="F117" s="21"/>
      <c r="G117" s="48">
        <f t="shared" si="12"/>
        <v>0</v>
      </c>
    </row>
    <row r="118" spans="1:7" ht="15.75" thickBot="1">
      <c r="A118" s="31"/>
      <c r="B118" s="36"/>
      <c r="C118" s="31"/>
      <c r="D118" s="70" t="s">
        <v>133</v>
      </c>
      <c r="E118" s="70"/>
      <c r="F118" s="70"/>
      <c r="G118" s="32">
        <f>+SUM(G94:G117)</f>
        <v>0</v>
      </c>
    </row>
    <row r="119" spans="1:7">
      <c r="A119" s="25" t="s">
        <v>68</v>
      </c>
      <c r="B119" s="28" t="s">
        <v>69</v>
      </c>
      <c r="C119" s="33"/>
      <c r="D119" s="33"/>
      <c r="E119" s="42"/>
      <c r="F119" s="42"/>
      <c r="G119" s="35"/>
    </row>
    <row r="120" spans="1:7" s="51" customFormat="1">
      <c r="A120" s="44"/>
      <c r="B120" s="45">
        <v>9.01</v>
      </c>
      <c r="C120" s="20" t="s">
        <v>173</v>
      </c>
      <c r="D120" s="20" t="s">
        <v>70</v>
      </c>
      <c r="E120" s="19">
        <v>6</v>
      </c>
      <c r="F120" s="21"/>
      <c r="G120" s="21">
        <f t="shared" ref="G120:G127" si="13">+ROUND((E120*F120),2)</f>
        <v>0</v>
      </c>
    </row>
    <row r="121" spans="1:7" s="51" customFormat="1">
      <c r="A121" s="44"/>
      <c r="B121" s="45">
        <f t="shared" ref="B121:B127" si="14">+B120+0.01</f>
        <v>9.02</v>
      </c>
      <c r="C121" s="20" t="s">
        <v>174</v>
      </c>
      <c r="D121" s="20" t="s">
        <v>70</v>
      </c>
      <c r="E121" s="19">
        <v>7</v>
      </c>
      <c r="F121" s="21"/>
      <c r="G121" s="21">
        <f t="shared" si="13"/>
        <v>0</v>
      </c>
    </row>
    <row r="122" spans="1:7" s="51" customFormat="1">
      <c r="A122" s="44"/>
      <c r="B122" s="45">
        <f t="shared" si="14"/>
        <v>9.0299999999999994</v>
      </c>
      <c r="C122" s="20" t="s">
        <v>175</v>
      </c>
      <c r="D122" s="20" t="s">
        <v>70</v>
      </c>
      <c r="E122" s="19">
        <v>2</v>
      </c>
      <c r="F122" s="21"/>
      <c r="G122" s="21">
        <f t="shared" si="13"/>
        <v>0</v>
      </c>
    </row>
    <row r="123" spans="1:7" s="51" customFormat="1">
      <c r="A123" s="44"/>
      <c r="B123" s="45">
        <f t="shared" si="14"/>
        <v>9.0399999999999991</v>
      </c>
      <c r="C123" s="20" t="s">
        <v>176</v>
      </c>
      <c r="D123" s="20" t="s">
        <v>70</v>
      </c>
      <c r="E123" s="19">
        <v>3</v>
      </c>
      <c r="F123" s="21"/>
      <c r="G123" s="21">
        <f t="shared" si="13"/>
        <v>0</v>
      </c>
    </row>
    <row r="124" spans="1:7" s="51" customFormat="1">
      <c r="A124" s="44"/>
      <c r="B124" s="45">
        <f>+B123+0.01</f>
        <v>9.0499999999999989</v>
      </c>
      <c r="C124" s="20" t="s">
        <v>177</v>
      </c>
      <c r="D124" s="20" t="s">
        <v>70</v>
      </c>
      <c r="E124" s="19">
        <v>14</v>
      </c>
      <c r="F124" s="21"/>
      <c r="G124" s="21">
        <f t="shared" si="13"/>
        <v>0</v>
      </c>
    </row>
    <row r="125" spans="1:7" s="51" customFormat="1">
      <c r="A125" s="44"/>
      <c r="B125" s="45">
        <f t="shared" si="14"/>
        <v>9.0599999999999987</v>
      </c>
      <c r="C125" s="20" t="s">
        <v>123</v>
      </c>
      <c r="D125" s="20" t="s">
        <v>70</v>
      </c>
      <c r="E125" s="19">
        <v>2</v>
      </c>
      <c r="F125" s="21"/>
      <c r="G125" s="21">
        <f t="shared" si="13"/>
        <v>0</v>
      </c>
    </row>
    <row r="126" spans="1:7" s="51" customFormat="1">
      <c r="A126" s="37"/>
      <c r="B126" s="45">
        <f t="shared" si="14"/>
        <v>9.0699999999999985</v>
      </c>
      <c r="C126" s="20" t="s">
        <v>178</v>
      </c>
      <c r="D126" s="20" t="s">
        <v>70</v>
      </c>
      <c r="E126" s="19">
        <v>54</v>
      </c>
      <c r="F126" s="21"/>
      <c r="G126" s="48">
        <f t="shared" si="13"/>
        <v>0</v>
      </c>
    </row>
    <row r="127" spans="1:7" s="51" customFormat="1" ht="15.75" thickBot="1">
      <c r="A127" s="37"/>
      <c r="B127" s="45">
        <f t="shared" si="14"/>
        <v>9.0799999999999983</v>
      </c>
      <c r="C127" s="20" t="s">
        <v>179</v>
      </c>
      <c r="D127" s="20" t="s">
        <v>70</v>
      </c>
      <c r="E127" s="19">
        <v>2</v>
      </c>
      <c r="F127" s="21"/>
      <c r="G127" s="48">
        <f t="shared" si="13"/>
        <v>0</v>
      </c>
    </row>
    <row r="128" spans="1:7" ht="15.75" thickBot="1">
      <c r="A128" s="23"/>
      <c r="B128" s="23"/>
      <c r="C128" s="23"/>
      <c r="D128" s="70" t="s">
        <v>133</v>
      </c>
      <c r="E128" s="70"/>
      <c r="F128" s="70"/>
      <c r="G128" s="32">
        <f>+SUM(G120:G127)</f>
        <v>0</v>
      </c>
    </row>
    <row r="129" spans="1:7">
      <c r="A129" s="25" t="s">
        <v>71</v>
      </c>
      <c r="B129" s="28" t="s">
        <v>180</v>
      </c>
      <c r="C129" s="33"/>
      <c r="D129" s="33"/>
      <c r="E129" s="42"/>
      <c r="F129" s="42"/>
      <c r="G129" s="35"/>
    </row>
    <row r="130" spans="1:7" s="51" customFormat="1" ht="30">
      <c r="A130" s="44"/>
      <c r="B130" s="45">
        <v>10.01</v>
      </c>
      <c r="C130" s="46" t="s">
        <v>186</v>
      </c>
      <c r="D130" s="20" t="s">
        <v>70</v>
      </c>
      <c r="E130" s="19">
        <v>26</v>
      </c>
      <c r="F130" s="21"/>
      <c r="G130" s="47">
        <f t="shared" ref="G130:G143" si="15">+ROUND((E130*F130),2)</f>
        <v>0</v>
      </c>
    </row>
    <row r="131" spans="1:7" s="51" customFormat="1">
      <c r="A131" s="44"/>
      <c r="B131" s="45">
        <f t="shared" ref="B131:B143" si="16">+B130+0.01</f>
        <v>10.02</v>
      </c>
      <c r="C131" s="20" t="s">
        <v>124</v>
      </c>
      <c r="D131" s="20" t="s">
        <v>70</v>
      </c>
      <c r="E131" s="19">
        <v>12</v>
      </c>
      <c r="F131" s="21"/>
      <c r="G131" s="21">
        <f t="shared" si="15"/>
        <v>0</v>
      </c>
    </row>
    <row r="132" spans="1:7" s="51" customFormat="1">
      <c r="A132" s="44"/>
      <c r="B132" s="45">
        <f t="shared" si="16"/>
        <v>10.029999999999999</v>
      </c>
      <c r="C132" s="20" t="s">
        <v>74</v>
      </c>
      <c r="D132" s="20" t="s">
        <v>70</v>
      </c>
      <c r="E132" s="19">
        <v>3</v>
      </c>
      <c r="F132" s="21"/>
      <c r="G132" s="21">
        <f t="shared" si="15"/>
        <v>0</v>
      </c>
    </row>
    <row r="133" spans="1:7" s="51" customFormat="1">
      <c r="A133" s="44"/>
      <c r="B133" s="45">
        <f t="shared" si="16"/>
        <v>10.039999999999999</v>
      </c>
      <c r="C133" s="20" t="s">
        <v>75</v>
      </c>
      <c r="D133" s="20" t="s">
        <v>1</v>
      </c>
      <c r="E133" s="19">
        <v>10</v>
      </c>
      <c r="F133" s="21"/>
      <c r="G133" s="21">
        <f t="shared" si="15"/>
        <v>0</v>
      </c>
    </row>
    <row r="134" spans="1:7" s="51" customFormat="1">
      <c r="A134" s="44"/>
      <c r="B134" s="45">
        <f t="shared" si="16"/>
        <v>10.049999999999999</v>
      </c>
      <c r="C134" s="20" t="s">
        <v>182</v>
      </c>
      <c r="D134" s="20" t="s">
        <v>1</v>
      </c>
      <c r="E134" s="19">
        <v>2</v>
      </c>
      <c r="F134" s="21"/>
      <c r="G134" s="21">
        <f t="shared" si="15"/>
        <v>0</v>
      </c>
    </row>
    <row r="135" spans="1:7" s="51" customFormat="1">
      <c r="A135" s="44"/>
      <c r="B135" s="45">
        <f t="shared" si="16"/>
        <v>10.059999999999999</v>
      </c>
      <c r="C135" s="20" t="s">
        <v>183</v>
      </c>
      <c r="D135" s="20" t="s">
        <v>1</v>
      </c>
      <c r="E135" s="19">
        <v>3</v>
      </c>
      <c r="F135" s="21"/>
      <c r="G135" s="21">
        <f t="shared" si="15"/>
        <v>0</v>
      </c>
    </row>
    <row r="136" spans="1:7" s="51" customFormat="1">
      <c r="A136" s="37"/>
      <c r="B136" s="45">
        <f t="shared" si="16"/>
        <v>10.069999999999999</v>
      </c>
      <c r="C136" s="20" t="s">
        <v>72</v>
      </c>
      <c r="D136" s="20" t="s">
        <v>1</v>
      </c>
      <c r="E136" s="19">
        <v>2</v>
      </c>
      <c r="F136" s="21"/>
      <c r="G136" s="48">
        <f t="shared" si="15"/>
        <v>0</v>
      </c>
    </row>
    <row r="137" spans="1:7" s="51" customFormat="1">
      <c r="A137" s="37"/>
      <c r="B137" s="45">
        <f t="shared" si="16"/>
        <v>10.079999999999998</v>
      </c>
      <c r="C137" s="20" t="s">
        <v>73</v>
      </c>
      <c r="D137" s="20" t="s">
        <v>1</v>
      </c>
      <c r="E137" s="19">
        <v>3</v>
      </c>
      <c r="F137" s="21"/>
      <c r="G137" s="48">
        <f t="shared" si="15"/>
        <v>0</v>
      </c>
    </row>
    <row r="138" spans="1:7" s="51" customFormat="1">
      <c r="A138" s="37"/>
      <c r="B138" s="45">
        <f t="shared" si="16"/>
        <v>10.089999999999998</v>
      </c>
      <c r="C138" s="20" t="s">
        <v>125</v>
      </c>
      <c r="D138" s="20" t="s">
        <v>8</v>
      </c>
      <c r="E138" s="19">
        <v>20</v>
      </c>
      <c r="F138" s="21"/>
      <c r="G138" s="48">
        <f t="shared" si="15"/>
        <v>0</v>
      </c>
    </row>
    <row r="139" spans="1:7" s="51" customFormat="1">
      <c r="A139" s="37"/>
      <c r="B139" s="45">
        <f t="shared" si="16"/>
        <v>10.099999999999998</v>
      </c>
      <c r="C139" s="20" t="s">
        <v>127</v>
      </c>
      <c r="D139" s="20" t="s">
        <v>1</v>
      </c>
      <c r="E139" s="19">
        <v>1</v>
      </c>
      <c r="F139" s="21"/>
      <c r="G139" s="48">
        <f t="shared" si="15"/>
        <v>0</v>
      </c>
    </row>
    <row r="140" spans="1:7" s="51" customFormat="1" ht="30">
      <c r="A140" s="37"/>
      <c r="B140" s="45">
        <v>10.01</v>
      </c>
      <c r="C140" s="46" t="s">
        <v>187</v>
      </c>
      <c r="D140" s="20" t="s">
        <v>70</v>
      </c>
      <c r="E140" s="19">
        <v>4</v>
      </c>
      <c r="F140" s="21"/>
      <c r="G140" s="47">
        <f t="shared" si="15"/>
        <v>0</v>
      </c>
    </row>
    <row r="141" spans="1:7" s="51" customFormat="1">
      <c r="A141" s="37"/>
      <c r="B141" s="45">
        <f t="shared" si="16"/>
        <v>10.02</v>
      </c>
      <c r="C141" s="20" t="s">
        <v>126</v>
      </c>
      <c r="D141" s="20" t="s">
        <v>8</v>
      </c>
      <c r="E141" s="19">
        <v>20</v>
      </c>
      <c r="F141" s="21"/>
      <c r="G141" s="48">
        <f t="shared" si="15"/>
        <v>0</v>
      </c>
    </row>
    <row r="142" spans="1:7" s="51" customFormat="1" ht="15.75" thickBot="1">
      <c r="A142" s="37"/>
      <c r="B142" s="45">
        <f t="shared" si="16"/>
        <v>10.029999999999999</v>
      </c>
      <c r="C142" s="20" t="s">
        <v>126</v>
      </c>
      <c r="D142" s="20" t="s">
        <v>8</v>
      </c>
      <c r="E142" s="19">
        <v>20</v>
      </c>
      <c r="F142" s="21"/>
      <c r="G142" s="48">
        <f t="shared" si="15"/>
        <v>0</v>
      </c>
    </row>
    <row r="143" spans="1:7" s="58" customFormat="1" ht="30.75" hidden="1" thickBot="1">
      <c r="A143" s="53"/>
      <c r="B143" s="54">
        <f t="shared" si="16"/>
        <v>10.039999999999999</v>
      </c>
      <c r="C143" s="59" t="s">
        <v>188</v>
      </c>
      <c r="D143" s="55" t="s">
        <v>1</v>
      </c>
      <c r="E143" s="56">
        <v>0</v>
      </c>
      <c r="F143" s="57">
        <v>18750</v>
      </c>
      <c r="G143" s="60">
        <f t="shared" si="15"/>
        <v>0</v>
      </c>
    </row>
    <row r="144" spans="1:7" ht="15.75" thickBot="1">
      <c r="A144" s="31"/>
      <c r="B144" s="36"/>
      <c r="C144" s="31"/>
      <c r="D144" s="31"/>
      <c r="E144" s="30"/>
      <c r="F144" s="30"/>
      <c r="G144" s="32">
        <f>+SUM(G130:G143)</f>
        <v>0</v>
      </c>
    </row>
    <row r="145" spans="1:7" s="61" customFormat="1" hidden="1">
      <c r="A145" s="63" t="s">
        <v>100</v>
      </c>
      <c r="B145" s="64" t="s">
        <v>185</v>
      </c>
      <c r="C145" s="53"/>
      <c r="D145" s="53"/>
      <c r="E145" s="65"/>
      <c r="F145" s="65"/>
      <c r="G145" s="66"/>
    </row>
    <row r="146" spans="1:7" s="58" customFormat="1" ht="15.75" hidden="1" thickBot="1">
      <c r="A146" s="62"/>
      <c r="B146" s="54">
        <v>11.01</v>
      </c>
      <c r="C146" s="55" t="s">
        <v>216</v>
      </c>
      <c r="D146" s="55" t="s">
        <v>6</v>
      </c>
      <c r="E146" s="56">
        <v>0</v>
      </c>
      <c r="F146" s="56">
        <v>0</v>
      </c>
      <c r="G146" s="57">
        <f>+ROUND((E146*F146),2)</f>
        <v>0</v>
      </c>
    </row>
    <row r="147" spans="1:7" ht="15.75" hidden="1" thickBot="1">
      <c r="A147" s="23"/>
      <c r="B147" s="23"/>
      <c r="C147" s="23"/>
      <c r="D147" s="70" t="s">
        <v>133</v>
      </c>
      <c r="E147" s="70"/>
      <c r="F147" s="70"/>
      <c r="G147" s="32">
        <f>+G146</f>
        <v>0</v>
      </c>
    </row>
    <row r="148" spans="1:7" ht="15.75" thickBot="1">
      <c r="A148" s="23"/>
      <c r="B148" s="23"/>
      <c r="C148" s="23"/>
      <c r="D148" s="37" t="s">
        <v>76</v>
      </c>
      <c r="E148" s="43"/>
      <c r="F148" s="43"/>
      <c r="G148" s="38">
        <f>+G147+G144+G128+G118+G92+G71+G62+G48+G30+G23+G16</f>
        <v>0</v>
      </c>
    </row>
    <row r="149" spans="1:7" ht="15.75" thickTop="1">
      <c r="G149" s="2"/>
    </row>
  </sheetData>
  <mergeCells count="13">
    <mergeCell ref="D147:F147"/>
    <mergeCell ref="D48:F48"/>
    <mergeCell ref="D62:F62"/>
    <mergeCell ref="D71:F71"/>
    <mergeCell ref="D92:F92"/>
    <mergeCell ref="D118:F118"/>
    <mergeCell ref="D128:F128"/>
    <mergeCell ref="D30:F30"/>
    <mergeCell ref="A1:G1"/>
    <mergeCell ref="A2:G2"/>
    <mergeCell ref="A3:G3"/>
    <mergeCell ref="D16:F16"/>
    <mergeCell ref="D23:F23"/>
  </mergeCells>
  <pageMargins left="0.2" right="0.2" top="0.75" bottom="0.75" header="0.3" footer="0.3"/>
  <pageSetup scale="67" orientation="portrait" horizontalDpi="360" verticalDpi="360" r:id="rId1"/>
  <headerFooter>
    <oddFooter>&amp;CHoja &amp;P de &amp;N&amp;RUPNFM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19"/>
  <sheetViews>
    <sheetView tabSelected="1" view="pageBreakPreview" topLeftCell="A61" zoomScale="80" zoomScaleSheetLayoutView="80" workbookViewId="0">
      <selection activeCell="C115" sqref="C115"/>
    </sheetView>
  </sheetViews>
  <sheetFormatPr baseColWidth="10" defaultRowHeight="15"/>
  <cols>
    <col min="1" max="1" width="4.28515625" customWidth="1"/>
    <col min="2" max="2" width="6.140625" customWidth="1"/>
    <col min="3" max="3" width="83.42578125" customWidth="1"/>
    <col min="5" max="5" width="14.85546875" bestFit="1" customWidth="1"/>
    <col min="6" max="6" width="15.7109375" customWidth="1"/>
    <col min="7" max="7" width="17" customWidth="1"/>
  </cols>
  <sheetData>
    <row r="1" spans="1:7">
      <c r="A1" s="71" t="s">
        <v>135</v>
      </c>
      <c r="B1" s="72"/>
      <c r="C1" s="72"/>
      <c r="D1" s="72"/>
      <c r="E1" s="72"/>
      <c r="F1" s="72"/>
      <c r="G1" s="73"/>
    </row>
    <row r="2" spans="1:7">
      <c r="A2" s="74" t="s">
        <v>189</v>
      </c>
      <c r="B2" s="75"/>
      <c r="C2" s="75"/>
      <c r="D2" s="75"/>
      <c r="E2" s="75"/>
      <c r="F2" s="75"/>
      <c r="G2" s="76"/>
    </row>
    <row r="3" spans="1:7">
      <c r="A3" s="77" t="s">
        <v>213</v>
      </c>
      <c r="B3" s="78"/>
      <c r="C3" s="78"/>
      <c r="D3" s="78"/>
      <c r="E3" s="78"/>
      <c r="F3" s="78"/>
      <c r="G3" s="79"/>
    </row>
    <row r="4" spans="1:7">
      <c r="G4" s="2"/>
    </row>
    <row r="5" spans="1:7">
      <c r="A5" s="40" t="s">
        <v>34</v>
      </c>
      <c r="B5" s="40" t="s">
        <v>35</v>
      </c>
      <c r="C5" s="40" t="s">
        <v>9</v>
      </c>
      <c r="D5" s="40" t="s">
        <v>1</v>
      </c>
      <c r="E5" s="40" t="s">
        <v>2</v>
      </c>
      <c r="F5" s="6" t="s">
        <v>3</v>
      </c>
      <c r="G5" s="6" t="s">
        <v>4</v>
      </c>
    </row>
    <row r="6" spans="1:7">
      <c r="A6" s="10" t="s">
        <v>10</v>
      </c>
      <c r="B6" s="14" t="s">
        <v>17</v>
      </c>
      <c r="C6" s="11"/>
      <c r="D6" s="11"/>
      <c r="E6" s="11"/>
      <c r="F6" s="12"/>
      <c r="G6" s="13"/>
    </row>
    <row r="7" spans="1:7" s="5" customFormat="1">
      <c r="B7" s="19">
        <v>1.01</v>
      </c>
      <c r="C7" s="20" t="s">
        <v>31</v>
      </c>
      <c r="D7" s="20" t="s">
        <v>5</v>
      </c>
      <c r="E7" s="19">
        <v>155</v>
      </c>
      <c r="F7" s="21"/>
      <c r="G7" s="21">
        <f>ROUND((E7*F7),2)</f>
        <v>0</v>
      </c>
    </row>
    <row r="8" spans="1:7" s="5" customFormat="1">
      <c r="B8" s="19">
        <f t="shared" ref="B8:B9" si="0">+B7+0.01</f>
        <v>1.02</v>
      </c>
      <c r="C8" s="20" t="s">
        <v>38</v>
      </c>
      <c r="D8" s="20" t="s">
        <v>5</v>
      </c>
      <c r="E8" s="19">
        <v>125</v>
      </c>
      <c r="F8" s="21"/>
      <c r="G8" s="21">
        <f t="shared" ref="G8:G9" si="1">ROUND((E8*F8),2)</f>
        <v>0</v>
      </c>
    </row>
    <row r="9" spans="1:7" s="5" customFormat="1" ht="15.75" thickBot="1">
      <c r="B9" s="19">
        <f t="shared" si="0"/>
        <v>1.03</v>
      </c>
      <c r="C9" s="20" t="s">
        <v>39</v>
      </c>
      <c r="D9" s="20" t="s">
        <v>5</v>
      </c>
      <c r="E9" s="19">
        <v>30</v>
      </c>
      <c r="F9" s="21"/>
      <c r="G9" s="21">
        <f t="shared" si="1"/>
        <v>0</v>
      </c>
    </row>
    <row r="10" spans="1:7" ht="15.75" thickBot="1">
      <c r="B10" s="3"/>
      <c r="C10" s="8"/>
      <c r="D10" s="1"/>
      <c r="E10" s="39" t="s">
        <v>133</v>
      </c>
      <c r="F10" s="39"/>
      <c r="G10" s="16">
        <f>SUM(G7:G9)</f>
        <v>0</v>
      </c>
    </row>
    <row r="11" spans="1:7">
      <c r="A11" s="10" t="s">
        <v>16</v>
      </c>
      <c r="B11" s="14" t="s">
        <v>32</v>
      </c>
      <c r="C11" s="11"/>
      <c r="D11" s="11"/>
      <c r="E11" s="11"/>
      <c r="F11" s="12"/>
      <c r="G11" s="13"/>
    </row>
    <row r="12" spans="1:7" s="5" customFormat="1">
      <c r="A12" s="7"/>
      <c r="B12" s="19">
        <v>2.0099999999999998</v>
      </c>
      <c r="C12" s="20" t="s">
        <v>19</v>
      </c>
      <c r="D12" s="20" t="s">
        <v>1</v>
      </c>
      <c r="E12" s="19">
        <v>4</v>
      </c>
      <c r="F12" s="21"/>
      <c r="G12" s="21">
        <f t="shared" ref="G12:G18" si="2">+ROUND((E12*F12),2)</f>
        <v>0</v>
      </c>
    </row>
    <row r="13" spans="1:7" s="5" customFormat="1">
      <c r="A13" s="7"/>
      <c r="B13" s="45">
        <f t="shared" ref="B13:B18" si="3">+B12+0.01</f>
        <v>2.0199999999999996</v>
      </c>
      <c r="C13" s="46" t="s">
        <v>49</v>
      </c>
      <c r="D13" s="20" t="s">
        <v>1</v>
      </c>
      <c r="E13" s="19">
        <v>4</v>
      </c>
      <c r="F13" s="21"/>
      <c r="G13" s="47">
        <f t="shared" si="2"/>
        <v>0</v>
      </c>
    </row>
    <row r="14" spans="1:7" s="5" customFormat="1">
      <c r="A14" s="7"/>
      <c r="B14" s="45">
        <f t="shared" si="3"/>
        <v>2.0299999999999994</v>
      </c>
      <c r="C14" s="20" t="s">
        <v>77</v>
      </c>
      <c r="D14" s="20" t="s">
        <v>1</v>
      </c>
      <c r="E14" s="19">
        <v>4</v>
      </c>
      <c r="F14" s="21"/>
      <c r="G14" s="21">
        <f t="shared" si="2"/>
        <v>0</v>
      </c>
    </row>
    <row r="15" spans="1:7" s="5" customFormat="1">
      <c r="A15" s="7"/>
      <c r="B15" s="45">
        <f t="shared" si="3"/>
        <v>2.0399999999999991</v>
      </c>
      <c r="C15" s="20" t="s">
        <v>78</v>
      </c>
      <c r="D15" s="20" t="s">
        <v>1</v>
      </c>
      <c r="E15" s="19">
        <v>2</v>
      </c>
      <c r="F15" s="21"/>
      <c r="G15" s="21">
        <f t="shared" si="2"/>
        <v>0</v>
      </c>
    </row>
    <row r="16" spans="1:7" s="5" customFormat="1">
      <c r="A16" s="7"/>
      <c r="B16" s="45">
        <f t="shared" si="3"/>
        <v>2.0499999999999989</v>
      </c>
      <c r="C16" s="20" t="s">
        <v>22</v>
      </c>
      <c r="D16" s="20" t="s">
        <v>8</v>
      </c>
      <c r="E16" s="19">
        <v>52.16</v>
      </c>
      <c r="F16" s="21"/>
      <c r="G16" s="21">
        <f t="shared" si="2"/>
        <v>0</v>
      </c>
    </row>
    <row r="17" spans="1:7" s="5" customFormat="1">
      <c r="A17" s="7"/>
      <c r="B17" s="45">
        <f t="shared" si="3"/>
        <v>2.0599999999999987</v>
      </c>
      <c r="C17" s="20" t="s">
        <v>20</v>
      </c>
      <c r="D17" s="20" t="s">
        <v>8</v>
      </c>
      <c r="E17" s="19">
        <v>29.400000000000002</v>
      </c>
      <c r="F17" s="21"/>
      <c r="G17" s="21">
        <f t="shared" si="2"/>
        <v>0</v>
      </c>
    </row>
    <row r="18" spans="1:7" s="5" customFormat="1" ht="15.75" thickBot="1">
      <c r="A18" s="7"/>
      <c r="B18" s="45">
        <f t="shared" si="3"/>
        <v>2.0699999999999985</v>
      </c>
      <c r="C18" s="20" t="s">
        <v>21</v>
      </c>
      <c r="D18" s="20" t="s">
        <v>8</v>
      </c>
      <c r="E18" s="19">
        <v>9.8000000000000007</v>
      </c>
      <c r="F18" s="21"/>
      <c r="G18" s="21">
        <f t="shared" si="2"/>
        <v>0</v>
      </c>
    </row>
    <row r="19" spans="1:7" ht="15.75" thickBot="1">
      <c r="A19" s="3"/>
      <c r="B19" s="9"/>
      <c r="C19" s="1"/>
      <c r="D19" s="72" t="s">
        <v>133</v>
      </c>
      <c r="E19" s="72"/>
      <c r="F19" s="72"/>
      <c r="G19" s="16">
        <f>+SUM(G12:G18)</f>
        <v>0</v>
      </c>
    </row>
    <row r="20" spans="1:7">
      <c r="A20" s="10" t="s">
        <v>18</v>
      </c>
      <c r="B20" s="15" t="s">
        <v>24</v>
      </c>
      <c r="C20" s="11"/>
      <c r="D20" s="11"/>
      <c r="E20" s="11"/>
      <c r="F20" s="12"/>
      <c r="G20" s="13"/>
    </row>
    <row r="21" spans="1:7" s="5" customFormat="1">
      <c r="A21" s="7"/>
      <c r="B21" s="45">
        <v>3.01</v>
      </c>
      <c r="C21" s="20" t="s">
        <v>25</v>
      </c>
      <c r="D21" s="20" t="s">
        <v>1</v>
      </c>
      <c r="E21" s="19">
        <v>12</v>
      </c>
      <c r="F21" s="21"/>
      <c r="G21" s="21">
        <f t="shared" ref="G21:G25" si="4">+ROUND((E21*F21),2)</f>
        <v>0</v>
      </c>
    </row>
    <row r="22" spans="1:7" s="5" customFormat="1">
      <c r="A22" s="7"/>
      <c r="B22" s="45">
        <f>+B21+0.01</f>
        <v>3.0199999999999996</v>
      </c>
      <c r="C22" s="20" t="s">
        <v>26</v>
      </c>
      <c r="D22" s="20" t="s">
        <v>1</v>
      </c>
      <c r="E22" s="19">
        <v>6</v>
      </c>
      <c r="F22" s="21"/>
      <c r="G22" s="21">
        <f t="shared" si="4"/>
        <v>0</v>
      </c>
    </row>
    <row r="23" spans="1:7" s="5" customFormat="1">
      <c r="A23" s="7"/>
      <c r="B23" s="45">
        <f t="shared" ref="B23:B29" si="5">+B22+0.01</f>
        <v>3.0299999999999994</v>
      </c>
      <c r="C23" s="20" t="s">
        <v>33</v>
      </c>
      <c r="D23" s="20" t="s">
        <v>1</v>
      </c>
      <c r="E23" s="19">
        <v>96</v>
      </c>
      <c r="F23" s="21"/>
      <c r="G23" s="21">
        <f t="shared" si="4"/>
        <v>0</v>
      </c>
    </row>
    <row r="24" spans="1:7" s="5" customFormat="1">
      <c r="A24" s="7"/>
      <c r="B24" s="45">
        <f t="shared" si="5"/>
        <v>3.0399999999999991</v>
      </c>
      <c r="C24" s="20" t="s">
        <v>40</v>
      </c>
      <c r="D24" s="20" t="s">
        <v>8</v>
      </c>
      <c r="E24" s="19">
        <v>116.56</v>
      </c>
      <c r="F24" s="21"/>
      <c r="G24" s="21">
        <f t="shared" si="4"/>
        <v>0</v>
      </c>
    </row>
    <row r="25" spans="1:7" s="5" customFormat="1">
      <c r="A25" s="7"/>
      <c r="B25" s="45">
        <f t="shared" si="5"/>
        <v>3.0499999999999989</v>
      </c>
      <c r="C25" s="20" t="s">
        <v>41</v>
      </c>
      <c r="D25" s="20" t="s">
        <v>8</v>
      </c>
      <c r="E25" s="19">
        <v>36.47</v>
      </c>
      <c r="F25" s="21"/>
      <c r="G25" s="21">
        <f t="shared" si="4"/>
        <v>0</v>
      </c>
    </row>
    <row r="26" spans="1:7" s="5" customFormat="1">
      <c r="A26" s="7"/>
      <c r="B26" s="45">
        <f t="shared" si="5"/>
        <v>3.0599999999999987</v>
      </c>
      <c r="C26" s="20" t="s">
        <v>80</v>
      </c>
      <c r="D26" s="20" t="s">
        <v>8</v>
      </c>
      <c r="E26" s="19">
        <v>53.62</v>
      </c>
      <c r="F26" s="21"/>
      <c r="G26" s="21">
        <f>+ROUND((E26*F26),2)</f>
        <v>0</v>
      </c>
    </row>
    <row r="27" spans="1:7" s="5" customFormat="1">
      <c r="A27" s="7"/>
      <c r="B27" s="45">
        <f t="shared" si="5"/>
        <v>3.0699999999999985</v>
      </c>
      <c r="C27" s="20" t="s">
        <v>81</v>
      </c>
      <c r="D27" s="20" t="s">
        <v>8</v>
      </c>
      <c r="E27" s="19">
        <v>25.700000000000003</v>
      </c>
      <c r="F27" s="21"/>
      <c r="G27" s="21">
        <f>+ROUND((E27*F27),2)</f>
        <v>0</v>
      </c>
    </row>
    <row r="28" spans="1:7" s="5" customFormat="1">
      <c r="A28" s="7"/>
      <c r="B28" s="45">
        <f t="shared" si="5"/>
        <v>3.0799999999999983</v>
      </c>
      <c r="C28" s="20" t="s">
        <v>134</v>
      </c>
      <c r="D28" s="20" t="s">
        <v>8</v>
      </c>
      <c r="E28" s="19">
        <v>222.5</v>
      </c>
      <c r="F28" s="21"/>
      <c r="G28" s="21">
        <f>+ROUND((E28*F28),2)</f>
        <v>0</v>
      </c>
    </row>
    <row r="29" spans="1:7" s="5" customFormat="1">
      <c r="A29" s="7"/>
      <c r="B29" s="45">
        <f t="shared" si="5"/>
        <v>3.0899999999999981</v>
      </c>
      <c r="C29" s="20" t="s">
        <v>82</v>
      </c>
      <c r="D29" s="20" t="s">
        <v>8</v>
      </c>
      <c r="E29" s="19">
        <v>83.5</v>
      </c>
      <c r="F29" s="21"/>
      <c r="G29" s="21">
        <f>+ROUND((E29*F29),2)</f>
        <v>0</v>
      </c>
    </row>
    <row r="30" spans="1:7" s="5" customFormat="1" ht="45">
      <c r="A30" s="7"/>
      <c r="B30" s="45">
        <f>+B29+0.01</f>
        <v>3.0999999999999979</v>
      </c>
      <c r="C30" s="46" t="s">
        <v>139</v>
      </c>
      <c r="D30" s="20" t="s">
        <v>0</v>
      </c>
      <c r="E30" s="19">
        <v>325</v>
      </c>
      <c r="F30" s="21"/>
      <c r="G30" s="52">
        <f t="shared" ref="G30" si="6">+ROUND((E30*F30),2)</f>
        <v>0</v>
      </c>
    </row>
    <row r="31" spans="1:7" s="5" customFormat="1">
      <c r="A31" s="7"/>
      <c r="B31" s="45">
        <f>+B30+0.01</f>
        <v>3.1099999999999977</v>
      </c>
      <c r="C31" s="20" t="s">
        <v>51</v>
      </c>
      <c r="D31" s="20" t="s">
        <v>8</v>
      </c>
      <c r="E31" s="19">
        <v>21</v>
      </c>
      <c r="F31" s="21"/>
      <c r="G31" s="52">
        <f>+ROUND((E31*F31),2)</f>
        <v>0</v>
      </c>
    </row>
    <row r="32" spans="1:7" s="5" customFormat="1">
      <c r="A32" s="7"/>
      <c r="B32" s="45">
        <f>+B31+0.01</f>
        <v>3.1199999999999974</v>
      </c>
      <c r="C32" s="20" t="s">
        <v>83</v>
      </c>
      <c r="D32" s="20" t="s">
        <v>8</v>
      </c>
      <c r="E32" s="19">
        <v>32.4</v>
      </c>
      <c r="F32" s="21"/>
      <c r="G32" s="52">
        <f>+ROUND((E32*F32),2)</f>
        <v>0</v>
      </c>
    </row>
    <row r="33" spans="1:7" s="5" customFormat="1">
      <c r="A33" s="7"/>
      <c r="B33" s="45">
        <f t="shared" ref="B33:B34" si="7">+B32+0.01</f>
        <v>3.1299999999999972</v>
      </c>
      <c r="C33" s="20" t="s">
        <v>88</v>
      </c>
      <c r="D33" s="20" t="s">
        <v>8</v>
      </c>
      <c r="E33" s="19">
        <v>55.6</v>
      </c>
      <c r="F33" s="21"/>
      <c r="G33" s="52">
        <f t="shared" ref="G33:G34" si="8">+ROUND((E33*F33),2)</f>
        <v>0</v>
      </c>
    </row>
    <row r="34" spans="1:7" s="5" customFormat="1" ht="15.75" thickBot="1">
      <c r="A34" s="7"/>
      <c r="B34" s="45">
        <f t="shared" si="7"/>
        <v>3.139999999999997</v>
      </c>
      <c r="C34" s="20" t="s">
        <v>146</v>
      </c>
      <c r="D34" s="20" t="s">
        <v>0</v>
      </c>
      <c r="E34" s="19">
        <v>110</v>
      </c>
      <c r="F34" s="21"/>
      <c r="G34" s="52">
        <f t="shared" si="8"/>
        <v>0</v>
      </c>
    </row>
    <row r="35" spans="1:7" ht="15.75" thickBot="1">
      <c r="A35" s="3"/>
      <c r="B35" s="9"/>
      <c r="C35" s="1"/>
      <c r="D35" s="72" t="s">
        <v>133</v>
      </c>
      <c r="E35" s="72"/>
      <c r="F35" s="72"/>
      <c r="G35" s="16">
        <f>+SUM(G21:G34)</f>
        <v>0</v>
      </c>
    </row>
    <row r="36" spans="1:7">
      <c r="A36" s="25" t="s">
        <v>23</v>
      </c>
      <c r="B36" s="28" t="s">
        <v>191</v>
      </c>
      <c r="C36" s="33"/>
      <c r="D36" s="33"/>
      <c r="E36" s="33"/>
      <c r="F36" s="34"/>
      <c r="G36" s="35"/>
    </row>
    <row r="37" spans="1:7" s="5" customFormat="1">
      <c r="A37" s="44"/>
      <c r="B37" s="45">
        <v>4.01</v>
      </c>
      <c r="C37" s="20" t="s">
        <v>192</v>
      </c>
      <c r="D37" s="20" t="s">
        <v>5</v>
      </c>
      <c r="E37" s="19">
        <v>0.35</v>
      </c>
      <c r="F37" s="21"/>
      <c r="G37" s="21">
        <f t="shared" ref="G37:G41" si="9">+ROUND((E37*F37),2)</f>
        <v>0</v>
      </c>
    </row>
    <row r="38" spans="1:7" s="5" customFormat="1">
      <c r="A38" s="44"/>
      <c r="B38" s="45">
        <f t="shared" ref="B38:B41" si="10">+B37+0.01</f>
        <v>4.0199999999999996</v>
      </c>
      <c r="C38" s="20" t="s">
        <v>85</v>
      </c>
      <c r="D38" s="20" t="s">
        <v>8</v>
      </c>
      <c r="E38" s="19">
        <v>5.25</v>
      </c>
      <c r="F38" s="21"/>
      <c r="G38" s="21">
        <f t="shared" si="9"/>
        <v>0</v>
      </c>
    </row>
    <row r="39" spans="1:7" s="5" customFormat="1">
      <c r="A39" s="44"/>
      <c r="B39" s="45">
        <f t="shared" si="10"/>
        <v>4.0299999999999994</v>
      </c>
      <c r="C39" s="20" t="s">
        <v>86</v>
      </c>
      <c r="D39" s="20" t="s">
        <v>8</v>
      </c>
      <c r="E39" s="19">
        <v>8.4</v>
      </c>
      <c r="F39" s="21"/>
      <c r="G39" s="21">
        <f t="shared" si="9"/>
        <v>0</v>
      </c>
    </row>
    <row r="40" spans="1:7" s="5" customFormat="1">
      <c r="A40" s="44"/>
      <c r="B40" s="45">
        <f t="shared" si="10"/>
        <v>4.0399999999999991</v>
      </c>
      <c r="C40" s="20" t="s">
        <v>87</v>
      </c>
      <c r="D40" s="20" t="s">
        <v>8</v>
      </c>
      <c r="E40" s="19">
        <v>11.3</v>
      </c>
      <c r="F40" s="21"/>
      <c r="G40" s="21">
        <f t="shared" si="9"/>
        <v>0</v>
      </c>
    </row>
    <row r="41" spans="1:7" s="5" customFormat="1" ht="15.75" thickBot="1">
      <c r="A41" s="44"/>
      <c r="B41" s="45">
        <f t="shared" si="10"/>
        <v>4.0499999999999989</v>
      </c>
      <c r="C41" s="20" t="s">
        <v>109</v>
      </c>
      <c r="D41" s="20" t="s">
        <v>8</v>
      </c>
      <c r="E41" s="19">
        <v>54.8</v>
      </c>
      <c r="F41" s="21"/>
      <c r="G41" s="21">
        <f t="shared" si="9"/>
        <v>0</v>
      </c>
    </row>
    <row r="42" spans="1:7" ht="15.75" thickBot="1">
      <c r="A42" s="23"/>
      <c r="B42" s="36"/>
      <c r="C42" s="31"/>
      <c r="D42" s="70"/>
      <c r="E42" s="70"/>
      <c r="F42" s="70"/>
      <c r="G42" s="32">
        <f>+SUM(G37:G41)</f>
        <v>0</v>
      </c>
    </row>
    <row r="43" spans="1:7">
      <c r="A43" s="25" t="s">
        <v>27</v>
      </c>
      <c r="B43" s="28" t="s">
        <v>152</v>
      </c>
      <c r="C43" s="33"/>
      <c r="D43" s="33"/>
      <c r="E43" s="33"/>
      <c r="F43" s="34"/>
      <c r="G43" s="35"/>
    </row>
    <row r="44" spans="1:7" s="5" customFormat="1">
      <c r="A44" s="44"/>
      <c r="B44" s="45">
        <v>5.01</v>
      </c>
      <c r="C44" s="20" t="s">
        <v>84</v>
      </c>
      <c r="D44" s="20" t="s">
        <v>8</v>
      </c>
      <c r="E44" s="19">
        <v>20.5</v>
      </c>
      <c r="F44" s="21"/>
      <c r="G44" s="21">
        <f t="shared" ref="G44:G72" si="11">+ROUND((E44*F44),2)</f>
        <v>0</v>
      </c>
    </row>
    <row r="45" spans="1:7" s="5" customFormat="1">
      <c r="A45" s="44"/>
      <c r="B45" s="45">
        <f t="shared" ref="B45:B72" si="12">+B44+0.01</f>
        <v>5.0199999999999996</v>
      </c>
      <c r="C45" s="20" t="s">
        <v>96</v>
      </c>
      <c r="D45" s="20" t="s">
        <v>0</v>
      </c>
      <c r="E45" s="19">
        <v>235</v>
      </c>
      <c r="F45" s="21"/>
      <c r="G45" s="21">
        <f t="shared" si="11"/>
        <v>0</v>
      </c>
    </row>
    <row r="46" spans="1:7" s="5" customFormat="1">
      <c r="A46" s="44"/>
      <c r="B46" s="45">
        <f t="shared" si="12"/>
        <v>5.0299999999999994</v>
      </c>
      <c r="C46" s="20" t="s">
        <v>58</v>
      </c>
      <c r="D46" s="20" t="s">
        <v>0</v>
      </c>
      <c r="E46" s="19">
        <v>20</v>
      </c>
      <c r="F46" s="21"/>
      <c r="G46" s="21">
        <f t="shared" si="11"/>
        <v>0</v>
      </c>
    </row>
    <row r="47" spans="1:7" s="5" customFormat="1">
      <c r="A47" s="44"/>
      <c r="B47" s="45">
        <f t="shared" si="12"/>
        <v>5.0399999999999991</v>
      </c>
      <c r="C47" s="20" t="s">
        <v>59</v>
      </c>
      <c r="D47" s="20" t="s">
        <v>8</v>
      </c>
      <c r="E47" s="19">
        <v>150</v>
      </c>
      <c r="F47" s="21"/>
      <c r="G47" s="21">
        <f t="shared" si="11"/>
        <v>0</v>
      </c>
    </row>
    <row r="48" spans="1:7" s="5" customFormat="1">
      <c r="A48" s="37"/>
      <c r="B48" s="45">
        <f t="shared" si="12"/>
        <v>5.0499999999999989</v>
      </c>
      <c r="C48" s="20" t="s">
        <v>60</v>
      </c>
      <c r="D48" s="20" t="s">
        <v>8</v>
      </c>
      <c r="E48" s="19">
        <v>20</v>
      </c>
      <c r="F48" s="21"/>
      <c r="G48" s="21">
        <f t="shared" si="11"/>
        <v>0</v>
      </c>
    </row>
    <row r="49" spans="1:7" s="5" customFormat="1">
      <c r="A49" s="37"/>
      <c r="B49" s="45">
        <f t="shared" si="12"/>
        <v>5.0599999999999987</v>
      </c>
      <c r="C49" s="20" t="s">
        <v>63</v>
      </c>
      <c r="D49" s="20" t="s">
        <v>8</v>
      </c>
      <c r="E49" s="19">
        <v>40</v>
      </c>
      <c r="F49" s="21"/>
      <c r="G49" s="21">
        <f t="shared" si="11"/>
        <v>0</v>
      </c>
    </row>
    <row r="50" spans="1:7" s="5" customFormat="1">
      <c r="B50" s="45">
        <f>+B47+0.01</f>
        <v>5.0499999999999989</v>
      </c>
      <c r="C50" s="20" t="s">
        <v>61</v>
      </c>
      <c r="D50" s="20" t="s">
        <v>8</v>
      </c>
      <c r="E50" s="19">
        <v>85</v>
      </c>
      <c r="F50" s="21"/>
      <c r="G50" s="21">
        <f t="shared" si="11"/>
        <v>0</v>
      </c>
    </row>
    <row r="51" spans="1:7" s="5" customFormat="1">
      <c r="B51" s="45">
        <f t="shared" si="12"/>
        <v>5.0599999999999987</v>
      </c>
      <c r="C51" s="20" t="s">
        <v>104</v>
      </c>
      <c r="D51" s="20" t="s">
        <v>0</v>
      </c>
      <c r="E51" s="19">
        <v>60</v>
      </c>
      <c r="F51" s="21"/>
      <c r="G51" s="21">
        <f t="shared" si="11"/>
        <v>0</v>
      </c>
    </row>
    <row r="52" spans="1:7" s="5" customFormat="1">
      <c r="B52" s="45">
        <f t="shared" si="12"/>
        <v>5.0699999999999985</v>
      </c>
      <c r="C52" s="20" t="s">
        <v>62</v>
      </c>
      <c r="D52" s="20" t="s">
        <v>8</v>
      </c>
      <c r="E52" s="19">
        <v>55</v>
      </c>
      <c r="F52" s="21"/>
      <c r="G52" s="21">
        <f t="shared" si="11"/>
        <v>0</v>
      </c>
    </row>
    <row r="53" spans="1:7" s="5" customFormat="1">
      <c r="B53" s="45">
        <f t="shared" si="12"/>
        <v>5.0799999999999983</v>
      </c>
      <c r="C53" s="20" t="s">
        <v>65</v>
      </c>
      <c r="D53" s="20" t="s">
        <v>0</v>
      </c>
      <c r="E53" s="19">
        <v>160</v>
      </c>
      <c r="F53" s="21"/>
      <c r="G53" s="21">
        <f t="shared" si="11"/>
        <v>0</v>
      </c>
    </row>
    <row r="54" spans="1:7" s="5" customFormat="1">
      <c r="B54" s="45">
        <f t="shared" si="12"/>
        <v>5.0899999999999981</v>
      </c>
      <c r="C54" s="20" t="s">
        <v>105</v>
      </c>
      <c r="D54" s="20" t="s">
        <v>0</v>
      </c>
      <c r="E54" s="19">
        <v>110</v>
      </c>
      <c r="F54" s="21"/>
      <c r="G54" s="21">
        <f t="shared" si="11"/>
        <v>0</v>
      </c>
    </row>
    <row r="55" spans="1:7" s="5" customFormat="1">
      <c r="B55" s="45">
        <f t="shared" si="12"/>
        <v>5.0999999999999979</v>
      </c>
      <c r="C55" s="20" t="s">
        <v>89</v>
      </c>
      <c r="D55" s="20" t="s">
        <v>0</v>
      </c>
      <c r="E55" s="19">
        <v>4</v>
      </c>
      <c r="F55" s="21"/>
      <c r="G55" s="21">
        <f t="shared" si="11"/>
        <v>0</v>
      </c>
    </row>
    <row r="56" spans="1:7" s="5" customFormat="1">
      <c r="B56" s="45">
        <f>+B55+0.01</f>
        <v>5.1099999999999977</v>
      </c>
      <c r="C56" s="20" t="s">
        <v>90</v>
      </c>
      <c r="D56" s="20" t="s">
        <v>0</v>
      </c>
      <c r="E56" s="19">
        <v>518</v>
      </c>
      <c r="F56" s="21"/>
      <c r="G56" s="21">
        <f t="shared" si="11"/>
        <v>0</v>
      </c>
    </row>
    <row r="57" spans="1:7" s="5" customFormat="1">
      <c r="B57" s="45">
        <f t="shared" si="12"/>
        <v>5.1199999999999974</v>
      </c>
      <c r="C57" s="20" t="s">
        <v>91</v>
      </c>
      <c r="D57" s="20" t="s">
        <v>0</v>
      </c>
      <c r="E57" s="19">
        <v>518</v>
      </c>
      <c r="F57" s="21"/>
      <c r="G57" s="21">
        <f t="shared" si="11"/>
        <v>0</v>
      </c>
    </row>
    <row r="58" spans="1:7" s="5" customFormat="1">
      <c r="B58" s="45">
        <f t="shared" si="12"/>
        <v>5.1299999999999972</v>
      </c>
      <c r="C58" s="20" t="s">
        <v>142</v>
      </c>
      <c r="D58" s="20" t="s">
        <v>0</v>
      </c>
      <c r="E58" s="19">
        <v>160</v>
      </c>
      <c r="F58" s="21"/>
      <c r="G58" s="21">
        <f t="shared" si="11"/>
        <v>0</v>
      </c>
    </row>
    <row r="59" spans="1:7" s="5" customFormat="1">
      <c r="B59" s="45">
        <f t="shared" si="12"/>
        <v>5.139999999999997</v>
      </c>
      <c r="C59" s="20" t="s">
        <v>193</v>
      </c>
      <c r="D59" s="20" t="s">
        <v>8</v>
      </c>
      <c r="E59" s="19">
        <v>85</v>
      </c>
      <c r="F59" s="21"/>
      <c r="G59" s="21">
        <f t="shared" si="11"/>
        <v>0</v>
      </c>
    </row>
    <row r="60" spans="1:7" s="5" customFormat="1">
      <c r="B60" s="45">
        <f t="shared" si="12"/>
        <v>5.1499999999999968</v>
      </c>
      <c r="C60" s="20" t="s">
        <v>64</v>
      </c>
      <c r="D60" s="20" t="s">
        <v>0</v>
      </c>
      <c r="E60" s="19">
        <v>160</v>
      </c>
      <c r="F60" s="21"/>
      <c r="G60" s="21">
        <f t="shared" si="11"/>
        <v>0</v>
      </c>
    </row>
    <row r="61" spans="1:7" s="5" customFormat="1">
      <c r="B61" s="45">
        <f t="shared" si="12"/>
        <v>5.1599999999999966</v>
      </c>
      <c r="C61" s="20" t="s">
        <v>194</v>
      </c>
      <c r="D61" s="20" t="s">
        <v>8</v>
      </c>
      <c r="E61" s="19">
        <v>375</v>
      </c>
      <c r="F61" s="21"/>
      <c r="G61" s="21">
        <f t="shared" si="11"/>
        <v>0</v>
      </c>
    </row>
    <row r="62" spans="1:7" s="5" customFormat="1">
      <c r="B62" s="45">
        <f t="shared" si="12"/>
        <v>5.1699999999999964</v>
      </c>
      <c r="C62" s="20" t="s">
        <v>92</v>
      </c>
      <c r="D62" s="20" t="s">
        <v>0</v>
      </c>
      <c r="E62" s="19">
        <v>94</v>
      </c>
      <c r="F62" s="21"/>
      <c r="G62" s="21">
        <f t="shared" si="11"/>
        <v>0</v>
      </c>
    </row>
    <row r="63" spans="1:7" s="5" customFormat="1">
      <c r="B63" s="45">
        <f t="shared" si="12"/>
        <v>5.1799999999999962</v>
      </c>
      <c r="C63" s="20" t="s">
        <v>93</v>
      </c>
      <c r="D63" s="20" t="s">
        <v>8</v>
      </c>
      <c r="E63" s="19">
        <v>42.5</v>
      </c>
      <c r="F63" s="21"/>
      <c r="G63" s="21">
        <f t="shared" si="11"/>
        <v>0</v>
      </c>
    </row>
    <row r="64" spans="1:7" s="5" customFormat="1">
      <c r="B64" s="45">
        <f t="shared" si="12"/>
        <v>5.1899999999999959</v>
      </c>
      <c r="C64" s="20" t="s">
        <v>46</v>
      </c>
      <c r="D64" s="20" t="s">
        <v>8</v>
      </c>
      <c r="E64" s="19">
        <v>82</v>
      </c>
      <c r="F64" s="21"/>
      <c r="G64" s="48">
        <f t="shared" si="11"/>
        <v>0</v>
      </c>
    </row>
    <row r="65" spans="1:7" s="5" customFormat="1">
      <c r="B65" s="45">
        <f t="shared" si="12"/>
        <v>5.1999999999999957</v>
      </c>
      <c r="C65" s="20" t="s">
        <v>195</v>
      </c>
      <c r="D65" s="20" t="s">
        <v>1</v>
      </c>
      <c r="E65" s="19">
        <v>88</v>
      </c>
      <c r="F65" s="21"/>
      <c r="G65" s="48">
        <f t="shared" si="11"/>
        <v>0</v>
      </c>
    </row>
    <row r="66" spans="1:7" s="5" customFormat="1" ht="30">
      <c r="B66" s="45">
        <f t="shared" si="12"/>
        <v>5.2099999999999955</v>
      </c>
      <c r="C66" s="46" t="s">
        <v>196</v>
      </c>
      <c r="D66" s="20" t="s">
        <v>1</v>
      </c>
      <c r="E66" s="19">
        <v>44</v>
      </c>
      <c r="F66" s="21"/>
      <c r="G66" s="52">
        <f t="shared" si="11"/>
        <v>0</v>
      </c>
    </row>
    <row r="67" spans="1:7" s="5" customFormat="1">
      <c r="B67" s="45">
        <f>+B65+0.01</f>
        <v>5.2099999999999955</v>
      </c>
      <c r="C67" s="20" t="s">
        <v>197</v>
      </c>
      <c r="D67" s="20" t="s">
        <v>8</v>
      </c>
      <c r="E67" s="19">
        <v>3.4</v>
      </c>
      <c r="F67" s="21"/>
      <c r="G67" s="48">
        <f t="shared" si="11"/>
        <v>0</v>
      </c>
    </row>
    <row r="68" spans="1:7" s="5" customFormat="1">
      <c r="B68" s="45">
        <f t="shared" si="12"/>
        <v>5.2199999999999953</v>
      </c>
      <c r="C68" s="20" t="s">
        <v>198</v>
      </c>
      <c r="D68" s="20" t="s">
        <v>8</v>
      </c>
      <c r="E68" s="19">
        <v>3.4</v>
      </c>
      <c r="F68" s="21"/>
      <c r="G68" s="48">
        <f t="shared" si="11"/>
        <v>0</v>
      </c>
    </row>
    <row r="69" spans="1:7" s="5" customFormat="1">
      <c r="B69" s="45">
        <f t="shared" si="12"/>
        <v>5.2299999999999951</v>
      </c>
      <c r="C69" s="20" t="s">
        <v>199</v>
      </c>
      <c r="D69" s="20" t="s">
        <v>1</v>
      </c>
      <c r="E69" s="19">
        <v>4</v>
      </c>
      <c r="F69" s="21"/>
      <c r="G69" s="48">
        <f t="shared" si="11"/>
        <v>0</v>
      </c>
    </row>
    <row r="70" spans="1:7" s="5" customFormat="1">
      <c r="B70" s="45">
        <f t="shared" si="12"/>
        <v>5.2399999999999949</v>
      </c>
      <c r="C70" s="20" t="s">
        <v>200</v>
      </c>
      <c r="D70" s="20" t="s">
        <v>1</v>
      </c>
      <c r="E70" s="19">
        <v>4</v>
      </c>
      <c r="F70" s="21"/>
      <c r="G70" s="48">
        <f t="shared" si="11"/>
        <v>0</v>
      </c>
    </row>
    <row r="71" spans="1:7" s="5" customFormat="1">
      <c r="B71" s="45">
        <f t="shared" si="12"/>
        <v>5.2499999999999947</v>
      </c>
      <c r="C71" s="20" t="s">
        <v>201</v>
      </c>
      <c r="D71" s="20" t="s">
        <v>0</v>
      </c>
      <c r="E71" s="19">
        <v>0</v>
      </c>
      <c r="F71" s="21"/>
      <c r="G71" s="48">
        <f t="shared" si="11"/>
        <v>0</v>
      </c>
    </row>
    <row r="72" spans="1:7" s="5" customFormat="1" ht="15.75" thickBot="1">
      <c r="B72" s="45">
        <f t="shared" si="12"/>
        <v>5.2599999999999945</v>
      </c>
      <c r="C72" s="20" t="s">
        <v>202</v>
      </c>
      <c r="D72" s="20" t="s">
        <v>1</v>
      </c>
      <c r="E72" s="19">
        <v>1</v>
      </c>
      <c r="F72" s="21"/>
      <c r="G72" s="48">
        <f t="shared" si="11"/>
        <v>0</v>
      </c>
    </row>
    <row r="73" spans="1:7" ht="15.75" thickBot="1">
      <c r="F73" s="2"/>
      <c r="G73" s="16">
        <f>+SUM(G44:G72)</f>
        <v>0</v>
      </c>
    </row>
    <row r="74" spans="1:7">
      <c r="A74" s="25" t="s">
        <v>47</v>
      </c>
      <c r="B74" s="28" t="s">
        <v>203</v>
      </c>
      <c r="C74" s="33"/>
      <c r="D74" s="33"/>
      <c r="E74" s="33"/>
      <c r="F74" s="34"/>
      <c r="G74" s="35"/>
    </row>
    <row r="75" spans="1:7" s="5" customFormat="1">
      <c r="A75" s="44"/>
      <c r="B75" s="45">
        <v>6.01</v>
      </c>
      <c r="C75" s="20" t="s">
        <v>160</v>
      </c>
      <c r="D75" s="20" t="s">
        <v>8</v>
      </c>
      <c r="E75" s="19">
        <v>35</v>
      </c>
      <c r="F75" s="21"/>
      <c r="G75" s="21">
        <f t="shared" ref="G75:G81" si="13">+ROUND((E75*F75),2)</f>
        <v>0</v>
      </c>
    </row>
    <row r="76" spans="1:7" s="5" customFormat="1">
      <c r="A76" s="37"/>
      <c r="B76" s="45">
        <f t="shared" ref="B76:B81" si="14">+B75+0.01</f>
        <v>6.02</v>
      </c>
      <c r="C76" s="20" t="s">
        <v>204</v>
      </c>
      <c r="D76" s="20" t="s">
        <v>13</v>
      </c>
      <c r="E76" s="19">
        <v>1</v>
      </c>
      <c r="F76" s="21"/>
      <c r="G76" s="48">
        <f t="shared" si="13"/>
        <v>0</v>
      </c>
    </row>
    <row r="77" spans="1:7" s="5" customFormat="1">
      <c r="A77" s="37"/>
      <c r="B77" s="45">
        <f t="shared" si="14"/>
        <v>6.0299999999999994</v>
      </c>
      <c r="C77" s="20" t="s">
        <v>53</v>
      </c>
      <c r="D77" s="20" t="s">
        <v>8</v>
      </c>
      <c r="E77" s="19">
        <v>21</v>
      </c>
      <c r="F77" s="21"/>
      <c r="G77" s="48">
        <f t="shared" si="13"/>
        <v>0</v>
      </c>
    </row>
    <row r="78" spans="1:7" s="5" customFormat="1">
      <c r="A78" s="37"/>
      <c r="B78" s="45">
        <f t="shared" si="14"/>
        <v>6.0399999999999991</v>
      </c>
      <c r="C78" s="20" t="s">
        <v>205</v>
      </c>
      <c r="D78" s="20" t="s">
        <v>8</v>
      </c>
      <c r="E78" s="19">
        <v>25</v>
      </c>
      <c r="F78" s="21"/>
      <c r="G78" s="48">
        <f t="shared" si="13"/>
        <v>0</v>
      </c>
    </row>
    <row r="79" spans="1:7" s="5" customFormat="1">
      <c r="A79" s="37"/>
      <c r="B79" s="45">
        <f t="shared" si="14"/>
        <v>6.0499999999999989</v>
      </c>
      <c r="C79" s="20" t="s">
        <v>206</v>
      </c>
      <c r="D79" s="20" t="s">
        <v>8</v>
      </c>
      <c r="E79" s="19">
        <v>7</v>
      </c>
      <c r="F79" s="21"/>
      <c r="G79" s="48">
        <f t="shared" si="13"/>
        <v>0</v>
      </c>
    </row>
    <row r="80" spans="1:7" s="5" customFormat="1">
      <c r="A80" s="37"/>
      <c r="B80" s="45">
        <f t="shared" si="14"/>
        <v>6.0599999999999987</v>
      </c>
      <c r="C80" s="20" t="s">
        <v>207</v>
      </c>
      <c r="D80" s="20" t="s">
        <v>8</v>
      </c>
      <c r="E80" s="19">
        <v>42</v>
      </c>
      <c r="F80" s="21"/>
      <c r="G80" s="48">
        <f t="shared" si="13"/>
        <v>0</v>
      </c>
    </row>
    <row r="81" spans="1:7" s="5" customFormat="1" ht="15.75" thickBot="1">
      <c r="A81" s="37"/>
      <c r="B81" s="45">
        <f t="shared" si="14"/>
        <v>6.0699999999999985</v>
      </c>
      <c r="C81" s="20" t="s">
        <v>143</v>
      </c>
      <c r="D81" s="20" t="s">
        <v>1</v>
      </c>
      <c r="E81" s="19">
        <v>1</v>
      </c>
      <c r="F81" s="21"/>
      <c r="G81" s="48">
        <f t="shared" si="13"/>
        <v>0</v>
      </c>
    </row>
    <row r="82" spans="1:7" ht="15.75" thickBot="1">
      <c r="A82" s="31"/>
      <c r="B82" s="36"/>
      <c r="C82" s="31"/>
      <c r="D82" s="70" t="s">
        <v>133</v>
      </c>
      <c r="E82" s="70"/>
      <c r="F82" s="70"/>
      <c r="G82" s="32">
        <f>+SUM(G75:G81)</f>
        <v>0</v>
      </c>
    </row>
    <row r="83" spans="1:7">
      <c r="A83" s="25" t="s">
        <v>56</v>
      </c>
      <c r="B83" s="28" t="s">
        <v>69</v>
      </c>
      <c r="C83" s="33"/>
      <c r="D83" s="33"/>
      <c r="E83" s="33"/>
      <c r="F83" s="34"/>
      <c r="G83" s="35"/>
    </row>
    <row r="84" spans="1:7" s="5" customFormat="1">
      <c r="A84" s="44"/>
      <c r="B84" s="45">
        <v>7.01</v>
      </c>
      <c r="C84" s="20" t="s">
        <v>208</v>
      </c>
      <c r="D84" s="20" t="s">
        <v>70</v>
      </c>
      <c r="E84" s="19">
        <v>2</v>
      </c>
      <c r="F84" s="21"/>
      <c r="G84" s="48">
        <f t="shared" ref="G84:G88" si="15">+ROUND((E84*F84),2)</f>
        <v>0</v>
      </c>
    </row>
    <row r="85" spans="1:7" s="5" customFormat="1">
      <c r="A85" s="44"/>
      <c r="B85" s="45">
        <f>+B84+0.01</f>
        <v>7.02</v>
      </c>
      <c r="C85" s="20" t="s">
        <v>209</v>
      </c>
      <c r="D85" s="20" t="s">
        <v>1</v>
      </c>
      <c r="E85" s="19">
        <v>4</v>
      </c>
      <c r="F85" s="21"/>
      <c r="G85" s="48">
        <f t="shared" si="15"/>
        <v>0</v>
      </c>
    </row>
    <row r="86" spans="1:7" s="5" customFormat="1">
      <c r="A86" s="44"/>
      <c r="B86" s="45">
        <f t="shared" ref="B86:B88" si="16">+B85+0.01</f>
        <v>7.0299999999999994</v>
      </c>
      <c r="C86" s="20" t="s">
        <v>144</v>
      </c>
      <c r="D86" s="20" t="s">
        <v>1</v>
      </c>
      <c r="E86" s="19">
        <v>4</v>
      </c>
      <c r="F86" s="21"/>
      <c r="G86" s="48">
        <f t="shared" si="15"/>
        <v>0</v>
      </c>
    </row>
    <row r="87" spans="1:7" s="5" customFormat="1">
      <c r="A87" s="37"/>
      <c r="B87" s="45">
        <f t="shared" si="16"/>
        <v>7.0399999999999991</v>
      </c>
      <c r="C87" s="20" t="s">
        <v>210</v>
      </c>
      <c r="D87" s="20" t="s">
        <v>0</v>
      </c>
      <c r="E87" s="19">
        <v>122.1</v>
      </c>
      <c r="F87" s="21"/>
      <c r="G87" s="48">
        <f t="shared" si="15"/>
        <v>0</v>
      </c>
    </row>
    <row r="88" spans="1:7" s="5" customFormat="1" ht="15.75" thickBot="1">
      <c r="A88" s="37"/>
      <c r="B88" s="45">
        <f t="shared" si="16"/>
        <v>7.0499999999999989</v>
      </c>
      <c r="C88" s="20" t="s">
        <v>178</v>
      </c>
      <c r="D88" s="20" t="s">
        <v>70</v>
      </c>
      <c r="E88" s="19">
        <v>25</v>
      </c>
      <c r="F88" s="21"/>
      <c r="G88" s="48">
        <f t="shared" si="15"/>
        <v>0</v>
      </c>
    </row>
    <row r="89" spans="1:7" ht="15.75" thickBot="1">
      <c r="A89" s="23"/>
      <c r="B89" s="23"/>
      <c r="C89" s="23"/>
      <c r="D89" s="70" t="s">
        <v>133</v>
      </c>
      <c r="E89" s="70"/>
      <c r="F89" s="70"/>
      <c r="G89" s="32">
        <f>+SUM(G84:G88)</f>
        <v>0</v>
      </c>
    </row>
    <row r="90" spans="1:7">
      <c r="A90" s="25" t="s">
        <v>66</v>
      </c>
      <c r="B90" s="28" t="s">
        <v>180</v>
      </c>
      <c r="C90" s="33"/>
      <c r="D90" s="33"/>
      <c r="E90" s="33"/>
      <c r="F90" s="34"/>
      <c r="G90" s="35"/>
    </row>
    <row r="91" spans="1:7" s="5" customFormat="1" ht="30">
      <c r="A91" s="44"/>
      <c r="B91" s="45">
        <v>10.01</v>
      </c>
      <c r="C91" s="46" t="s">
        <v>214</v>
      </c>
      <c r="D91" s="20" t="s">
        <v>70</v>
      </c>
      <c r="E91" s="19">
        <v>24</v>
      </c>
      <c r="F91" s="21"/>
      <c r="G91" s="47">
        <f t="shared" ref="G91:G114" si="17">+ROUND((E91*F91),2)</f>
        <v>0</v>
      </c>
    </row>
    <row r="92" spans="1:7" s="5" customFormat="1">
      <c r="A92" s="44"/>
      <c r="B92" s="45">
        <f t="shared" ref="B92:B103" si="18">+B91+0.01</f>
        <v>10.02</v>
      </c>
      <c r="C92" s="20" t="s">
        <v>145</v>
      </c>
      <c r="D92" s="20" t="s">
        <v>70</v>
      </c>
      <c r="E92" s="19">
        <v>12</v>
      </c>
      <c r="F92" s="21"/>
      <c r="G92" s="21">
        <f t="shared" si="17"/>
        <v>0</v>
      </c>
    </row>
    <row r="93" spans="1:7" s="5" customFormat="1">
      <c r="A93" s="44"/>
      <c r="B93" s="45">
        <f t="shared" si="18"/>
        <v>10.029999999999999</v>
      </c>
      <c r="C93" s="20" t="s">
        <v>74</v>
      </c>
      <c r="D93" s="20" t="s">
        <v>70</v>
      </c>
      <c r="E93" s="19">
        <v>3</v>
      </c>
      <c r="F93" s="21"/>
      <c r="G93" s="21">
        <f t="shared" si="17"/>
        <v>0</v>
      </c>
    </row>
    <row r="94" spans="1:7" s="5" customFormat="1">
      <c r="A94" s="44"/>
      <c r="B94" s="45">
        <f t="shared" si="18"/>
        <v>10.039999999999999</v>
      </c>
      <c r="C94" s="20" t="s">
        <v>75</v>
      </c>
      <c r="D94" s="20" t="s">
        <v>1</v>
      </c>
      <c r="E94" s="19">
        <v>5</v>
      </c>
      <c r="F94" s="21"/>
      <c r="G94" s="21">
        <f t="shared" si="17"/>
        <v>0</v>
      </c>
    </row>
    <row r="95" spans="1:7" s="5" customFormat="1">
      <c r="A95" s="44"/>
      <c r="B95" s="45">
        <f t="shared" si="18"/>
        <v>10.049999999999999</v>
      </c>
      <c r="C95" s="20" t="s">
        <v>94</v>
      </c>
      <c r="D95" s="20" t="s">
        <v>1</v>
      </c>
      <c r="E95" s="19">
        <v>1</v>
      </c>
      <c r="F95" s="21"/>
      <c r="G95" s="21">
        <f t="shared" si="17"/>
        <v>0</v>
      </c>
    </row>
    <row r="96" spans="1:7" s="5" customFormat="1">
      <c r="A96" s="44"/>
      <c r="B96" s="45">
        <f t="shared" si="18"/>
        <v>10.059999999999999</v>
      </c>
      <c r="C96" s="20" t="s">
        <v>95</v>
      </c>
      <c r="D96" s="20" t="s">
        <v>1</v>
      </c>
      <c r="E96" s="19">
        <v>1</v>
      </c>
      <c r="F96" s="21"/>
      <c r="G96" s="21">
        <f t="shared" si="17"/>
        <v>0</v>
      </c>
    </row>
    <row r="97" spans="1:7" s="5" customFormat="1">
      <c r="A97" s="44"/>
      <c r="B97" s="45">
        <f t="shared" si="18"/>
        <v>10.069999999999999</v>
      </c>
      <c r="C97" s="20" t="s">
        <v>182</v>
      </c>
      <c r="D97" s="20" t="s">
        <v>1</v>
      </c>
      <c r="E97" s="19">
        <v>2</v>
      </c>
      <c r="F97" s="21"/>
      <c r="G97" s="21">
        <f t="shared" si="17"/>
        <v>0</v>
      </c>
    </row>
    <row r="98" spans="1:7" s="5" customFormat="1">
      <c r="A98" s="44"/>
      <c r="B98" s="45">
        <f t="shared" si="18"/>
        <v>10.079999999999998</v>
      </c>
      <c r="C98" s="20" t="s">
        <v>183</v>
      </c>
      <c r="D98" s="20" t="s">
        <v>1</v>
      </c>
      <c r="E98" s="19">
        <v>4</v>
      </c>
      <c r="F98" s="21"/>
      <c r="G98" s="21">
        <f t="shared" si="17"/>
        <v>0</v>
      </c>
    </row>
    <row r="99" spans="1:7" s="5" customFormat="1">
      <c r="A99" s="37"/>
      <c r="B99" s="45">
        <f t="shared" si="18"/>
        <v>10.089999999999998</v>
      </c>
      <c r="C99" s="20" t="s">
        <v>72</v>
      </c>
      <c r="D99" s="20" t="s">
        <v>1</v>
      </c>
      <c r="E99" s="19">
        <v>3</v>
      </c>
      <c r="F99" s="21"/>
      <c r="G99" s="48">
        <f t="shared" si="17"/>
        <v>0</v>
      </c>
    </row>
    <row r="100" spans="1:7" s="5" customFormat="1">
      <c r="A100" s="37"/>
      <c r="B100" s="45">
        <f t="shared" si="18"/>
        <v>10.099999999999998</v>
      </c>
      <c r="C100" s="20" t="s">
        <v>73</v>
      </c>
      <c r="D100" s="20" t="s">
        <v>1</v>
      </c>
      <c r="E100" s="19">
        <v>2</v>
      </c>
      <c r="F100" s="21"/>
      <c r="G100" s="48">
        <f t="shared" si="17"/>
        <v>0</v>
      </c>
    </row>
    <row r="101" spans="1:7" s="5" customFormat="1">
      <c r="A101" s="37"/>
      <c r="B101" s="45">
        <f t="shared" si="18"/>
        <v>10.109999999999998</v>
      </c>
      <c r="C101" s="20" t="s">
        <v>126</v>
      </c>
      <c r="D101" s="20" t="s">
        <v>8</v>
      </c>
      <c r="E101" s="19">
        <v>20</v>
      </c>
      <c r="F101" s="21"/>
      <c r="G101" s="48">
        <f t="shared" si="17"/>
        <v>0</v>
      </c>
    </row>
    <row r="102" spans="1:7" s="5" customFormat="1">
      <c r="A102" s="37"/>
      <c r="B102" s="45">
        <f t="shared" si="18"/>
        <v>10.119999999999997</v>
      </c>
      <c r="C102" s="20" t="s">
        <v>126</v>
      </c>
      <c r="D102" s="20" t="s">
        <v>8</v>
      </c>
      <c r="E102" s="19">
        <v>20</v>
      </c>
      <c r="F102" s="21"/>
      <c r="G102" s="48">
        <f t="shared" si="17"/>
        <v>0</v>
      </c>
    </row>
    <row r="103" spans="1:7" s="5" customFormat="1">
      <c r="A103" s="37"/>
      <c r="B103" s="45">
        <f t="shared" si="18"/>
        <v>10.129999999999997</v>
      </c>
      <c r="C103" s="20" t="s">
        <v>127</v>
      </c>
      <c r="D103" s="20" t="s">
        <v>1</v>
      </c>
      <c r="E103" s="19">
        <v>1</v>
      </c>
      <c r="F103" s="21"/>
      <c r="G103" s="48">
        <f t="shared" si="17"/>
        <v>0</v>
      </c>
    </row>
    <row r="104" spans="1:7" s="5" customFormat="1" ht="30">
      <c r="A104" s="37"/>
      <c r="B104" s="45">
        <v>10.01</v>
      </c>
      <c r="C104" s="46" t="s">
        <v>187</v>
      </c>
      <c r="D104" s="20" t="s">
        <v>70</v>
      </c>
      <c r="E104" s="19">
        <v>7</v>
      </c>
      <c r="F104" s="21"/>
      <c r="G104" s="47">
        <f t="shared" si="17"/>
        <v>0</v>
      </c>
    </row>
    <row r="105" spans="1:7" s="5" customFormat="1">
      <c r="A105" s="37"/>
      <c r="B105" s="45">
        <f t="shared" ref="B105:B114" si="19">+B104+0.01</f>
        <v>10.02</v>
      </c>
      <c r="C105" s="20" t="s">
        <v>126</v>
      </c>
      <c r="D105" s="20" t="s">
        <v>8</v>
      </c>
      <c r="E105" s="19">
        <v>20</v>
      </c>
      <c r="F105" s="21"/>
      <c r="G105" s="48">
        <f t="shared" si="17"/>
        <v>0</v>
      </c>
    </row>
    <row r="106" spans="1:7" s="5" customFormat="1">
      <c r="A106" s="37"/>
      <c r="B106" s="45">
        <f t="shared" si="19"/>
        <v>10.029999999999999</v>
      </c>
      <c r="C106" s="20" t="s">
        <v>126</v>
      </c>
      <c r="D106" s="20" t="s">
        <v>8</v>
      </c>
      <c r="E106" s="19">
        <v>20</v>
      </c>
      <c r="F106" s="21"/>
      <c r="G106" s="48">
        <f t="shared" si="17"/>
        <v>0</v>
      </c>
    </row>
    <row r="107" spans="1:7" s="61" customFormat="1" ht="30" hidden="1">
      <c r="A107" s="53"/>
      <c r="B107" s="54">
        <f t="shared" si="19"/>
        <v>10.039999999999999</v>
      </c>
      <c r="C107" s="59" t="s">
        <v>188</v>
      </c>
      <c r="D107" s="55" t="s">
        <v>1</v>
      </c>
      <c r="E107" s="56">
        <v>0</v>
      </c>
      <c r="F107" s="57"/>
      <c r="G107" s="60">
        <f t="shared" si="17"/>
        <v>0</v>
      </c>
    </row>
    <row r="108" spans="1:7" s="5" customFormat="1">
      <c r="A108" s="37"/>
      <c r="B108" s="45">
        <f t="shared" si="19"/>
        <v>10.049999999999999</v>
      </c>
      <c r="C108" s="49" t="s">
        <v>211</v>
      </c>
      <c r="D108" s="20" t="s">
        <v>13</v>
      </c>
      <c r="E108" s="19">
        <v>1</v>
      </c>
      <c r="F108" s="21"/>
      <c r="G108" s="48">
        <f t="shared" si="17"/>
        <v>0</v>
      </c>
    </row>
    <row r="109" spans="1:7" s="5" customFormat="1">
      <c r="A109" s="37"/>
      <c r="B109" s="45">
        <f t="shared" si="19"/>
        <v>10.059999999999999</v>
      </c>
      <c r="C109" s="20" t="s">
        <v>131</v>
      </c>
      <c r="D109" s="20" t="s">
        <v>1</v>
      </c>
      <c r="E109" s="19">
        <v>4</v>
      </c>
      <c r="F109" s="21"/>
      <c r="G109" s="48">
        <f t="shared" si="17"/>
        <v>0</v>
      </c>
    </row>
    <row r="110" spans="1:7" s="5" customFormat="1">
      <c r="A110" s="37"/>
      <c r="B110" s="45">
        <f t="shared" si="19"/>
        <v>10.069999999999999</v>
      </c>
      <c r="C110" s="20" t="s">
        <v>169</v>
      </c>
      <c r="D110" s="20" t="s">
        <v>1</v>
      </c>
      <c r="E110" s="19">
        <v>4</v>
      </c>
      <c r="F110" s="21"/>
      <c r="G110" s="48">
        <f t="shared" si="17"/>
        <v>0</v>
      </c>
    </row>
    <row r="111" spans="1:7" s="5" customFormat="1">
      <c r="A111" s="37"/>
      <c r="B111" s="45">
        <f t="shared" si="19"/>
        <v>10.079999999999998</v>
      </c>
      <c r="C111" s="20" t="s">
        <v>170</v>
      </c>
      <c r="D111" s="20" t="s">
        <v>1</v>
      </c>
      <c r="E111" s="19">
        <v>4</v>
      </c>
      <c r="F111" s="21"/>
      <c r="G111" s="48">
        <f t="shared" si="17"/>
        <v>0</v>
      </c>
    </row>
    <row r="112" spans="1:7" s="5" customFormat="1">
      <c r="A112" s="37"/>
      <c r="B112" s="45">
        <f t="shared" si="19"/>
        <v>10.089999999999998</v>
      </c>
      <c r="C112" s="20" t="s">
        <v>132</v>
      </c>
      <c r="D112" s="20" t="s">
        <v>1</v>
      </c>
      <c r="E112" s="19">
        <v>4</v>
      </c>
      <c r="F112" s="21"/>
      <c r="G112" s="48">
        <f t="shared" si="17"/>
        <v>0</v>
      </c>
    </row>
    <row r="113" spans="1:7" s="5" customFormat="1">
      <c r="A113" s="37"/>
      <c r="B113" s="45">
        <f t="shared" si="19"/>
        <v>10.099999999999998</v>
      </c>
      <c r="C113" s="20" t="s">
        <v>172</v>
      </c>
      <c r="D113" s="20" t="s">
        <v>1</v>
      </c>
      <c r="E113" s="19">
        <v>2</v>
      </c>
      <c r="F113" s="21"/>
      <c r="G113" s="48">
        <f t="shared" si="17"/>
        <v>0</v>
      </c>
    </row>
    <row r="114" spans="1:7" s="5" customFormat="1" ht="15.75" thickBot="1">
      <c r="A114" s="37"/>
      <c r="B114" s="45">
        <f t="shared" si="19"/>
        <v>10.109999999999998</v>
      </c>
      <c r="C114" s="20" t="s">
        <v>212</v>
      </c>
      <c r="D114" s="20" t="s">
        <v>1</v>
      </c>
      <c r="E114" s="19">
        <v>8</v>
      </c>
      <c r="F114" s="21"/>
      <c r="G114" s="48">
        <f t="shared" si="17"/>
        <v>0</v>
      </c>
    </row>
    <row r="115" spans="1:7" ht="15.75" thickBot="1">
      <c r="A115" s="23"/>
      <c r="B115" s="23"/>
      <c r="C115" s="23"/>
      <c r="D115" s="70" t="s">
        <v>133</v>
      </c>
      <c r="E115" s="70"/>
      <c r="F115" s="70"/>
      <c r="G115" s="32">
        <f>+SUM(G91:G114)</f>
        <v>0</v>
      </c>
    </row>
    <row r="116" spans="1:7" s="61" customFormat="1" hidden="1">
      <c r="A116" s="63" t="s">
        <v>68</v>
      </c>
      <c r="B116" s="64" t="s">
        <v>185</v>
      </c>
      <c r="C116" s="53"/>
      <c r="D116" s="53"/>
      <c r="E116" s="53"/>
      <c r="F116" s="69"/>
      <c r="G116" s="66"/>
    </row>
    <row r="117" spans="1:7" s="61" customFormat="1" ht="15.75" hidden="1" thickBot="1">
      <c r="A117" s="62"/>
      <c r="B117" s="54">
        <v>11.01</v>
      </c>
      <c r="C117" s="55" t="s">
        <v>216</v>
      </c>
      <c r="D117" s="55" t="s">
        <v>6</v>
      </c>
      <c r="E117" s="57">
        <v>0</v>
      </c>
      <c r="F117" s="67">
        <v>0</v>
      </c>
      <c r="G117" s="57">
        <f>+ROUND((E117*F117),2)</f>
        <v>0</v>
      </c>
    </row>
    <row r="118" spans="1:7" s="61" customFormat="1" ht="15.75" hidden="1" thickBot="1">
      <c r="A118" s="58"/>
      <c r="B118" s="58"/>
      <c r="C118" s="58"/>
      <c r="D118" s="80" t="s">
        <v>133</v>
      </c>
      <c r="E118" s="80"/>
      <c r="F118" s="80"/>
      <c r="G118" s="68">
        <f>+G117</f>
        <v>0</v>
      </c>
    </row>
    <row r="119" spans="1:7">
      <c r="D119" s="37" t="s">
        <v>99</v>
      </c>
      <c r="F119" s="2"/>
      <c r="G119" s="2">
        <f>+G118+G115+G89+G82+G73+G42+G35+G19+G10</f>
        <v>0</v>
      </c>
    </row>
  </sheetData>
  <mergeCells count="10">
    <mergeCell ref="D82:F82"/>
    <mergeCell ref="D89:F89"/>
    <mergeCell ref="D115:F115"/>
    <mergeCell ref="D118:F118"/>
    <mergeCell ref="A1:G1"/>
    <mergeCell ref="A2:G2"/>
    <mergeCell ref="A3:G3"/>
    <mergeCell ref="D19:F19"/>
    <mergeCell ref="D35:F35"/>
    <mergeCell ref="D42:F42"/>
  </mergeCells>
  <pageMargins left="0.2" right="0.2" top="0.75" bottom="0.75" header="0.3" footer="0.3"/>
  <pageSetup scale="67" orientation="portrait" horizontalDpi="360" verticalDpi="360" r:id="rId1"/>
  <headerFooter>
    <oddFooter>&amp;CHoja &amp;P de &amp;N&amp;RUPNFM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Ala A</vt:lpstr>
      <vt:lpstr>Ala B</vt:lpstr>
      <vt:lpstr>Ala C</vt:lpstr>
      <vt:lpstr>'Ala A'!Títulos_a_imprimir</vt:lpstr>
      <vt:lpstr>'Ala B'!Títulos_a_imprimir</vt:lpstr>
      <vt:lpstr>'Ala C'!Títulos_a_imprimir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LEGAL UPN</cp:lastModifiedBy>
  <cp:lastPrinted>2017-03-03T01:24:10Z</cp:lastPrinted>
  <dcterms:created xsi:type="dcterms:W3CDTF">2017-01-05T15:25:09Z</dcterms:created>
  <dcterms:modified xsi:type="dcterms:W3CDTF">2017-05-08T17:25:58Z</dcterms:modified>
</cp:coreProperties>
</file>